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60" windowWidth="15360" windowHeight="9090" firstSheet="1" activeTab="1"/>
  </bookViews>
  <sheets>
    <sheet name="Intro" sheetId="1" r:id="rId1"/>
    <sheet name="fisher z" sheetId="2" r:id="rId2"/>
    <sheet name="Corrrelation (2)" sheetId="3" r:id="rId3"/>
    <sheet name="Regression" sheetId="4" r:id="rId4"/>
    <sheet name="Sobel_Aroian" sheetId="5" r:id="rId5"/>
    <sheet name="Critical t-values" sheetId="6" r:id="rId6"/>
  </sheets>
  <definedNames/>
  <calcPr fullCalcOnLoad="1"/>
</workbook>
</file>

<file path=xl/sharedStrings.xml><?xml version="1.0" encoding="utf-8"?>
<sst xmlns="http://schemas.openxmlformats.org/spreadsheetml/2006/main" count="153" uniqueCount="141">
  <si>
    <t>Testing for differences between correlations.</t>
  </si>
  <si>
    <t>Testing for differences between regression coefficients - the green tab below</t>
  </si>
  <si>
    <t>Running Sobel and Aroian mediation tests - the yellow tab below</t>
  </si>
  <si>
    <t>Sobel and Aroian test calculator</t>
  </si>
  <si>
    <t>Step 1 - run a regression to predict your M from X</t>
  </si>
  <si>
    <t>Regression coeff a =</t>
  </si>
  <si>
    <t xml:space="preserve">Step 2 - run a regression with X and M both predicting </t>
  </si>
  <si>
    <t>Regression coeff b =</t>
  </si>
  <si>
    <t>remember these should be the unstandardised coefficients</t>
  </si>
  <si>
    <t xml:space="preserve">Step 3 - look at the value of z </t>
  </si>
  <si>
    <t>z =</t>
  </si>
  <si>
    <t xml:space="preserve"> - if its absolute value is greater than 1.96 assuming a</t>
  </si>
  <si>
    <t>Sobel z =</t>
  </si>
  <si>
    <t>Aroian z =</t>
  </si>
  <si>
    <t>2-tailed test and alpha of 0.05 this will be 'significant'</t>
  </si>
  <si>
    <t xml:space="preserve">you have run the two regressions mentioned in the web text </t>
  </si>
  <si>
    <t>Simply fill in the requested information in the cells with white backgrounds</t>
  </si>
  <si>
    <r>
      <t>Do Not</t>
    </r>
    <r>
      <rPr>
        <sz val="10"/>
        <rFont val="Arial"/>
        <family val="2"/>
      </rPr>
      <t xml:space="preserve"> write anywhere else in the file or you may banjaxx the calculations</t>
    </r>
  </si>
  <si>
    <t>coefficients derived from two separate samples.</t>
  </si>
  <si>
    <t xml:space="preserve">Step 1 - run the regression to predict your outcome/DV </t>
  </si>
  <si>
    <t>separately in each group</t>
  </si>
  <si>
    <t xml:space="preserve">Step 2 – note down the unstandardised regression </t>
  </si>
  <si>
    <t xml:space="preserve">r-z transformed correlations that tests whether two independent </t>
  </si>
  <si>
    <t xml:space="preserve">Step 1 - get the two correlation coefficients and the sample </t>
  </si>
  <si>
    <t>sizes they were based on</t>
  </si>
  <si>
    <t xml:space="preserve">Step 2 – enter the correlations and sample sizes on the left of </t>
  </si>
  <si>
    <t xml:space="preserve">this page </t>
  </si>
  <si>
    <t xml:space="preserve">Step 3 - look at the value of z - if its absolute value is greater </t>
  </si>
  <si>
    <t xml:space="preserve">than 1.96 (assuming a 2 -tailed test and alpha = 0.05) then the </t>
  </si>
  <si>
    <t>null hypothesis is rejected</t>
  </si>
  <si>
    <t xml:space="preserve">correlations differ. The test assumes that you have two </t>
  </si>
  <si>
    <t xml:space="preserve">independent correlations i.e. they come from different samples </t>
  </si>
  <si>
    <t>There are three different tests on this page dealing with three different cases or situations.</t>
  </si>
  <si>
    <t>Scroll down to see them all.</t>
  </si>
  <si>
    <t xml:space="preserve">whether two dependent correlations that share a common </t>
  </si>
  <si>
    <t xml:space="preserve">variable are different. This test is the one recommended by </t>
  </si>
  <si>
    <t xml:space="preserve">Steiger 1980 for this purpose. The test assumes that you </t>
  </si>
  <si>
    <t xml:space="preserve">have 3 variables and you are interested in whether the </t>
  </si>
  <si>
    <t xml:space="preserve">correlation between variables 1 and 2 is the same as the </t>
  </si>
  <si>
    <t xml:space="preserve">correlation between variables 1 and 3 - the null hypothesis </t>
  </si>
  <si>
    <t>Step 1 - use SPSS to get the correlation matrix for all 3 variables</t>
  </si>
  <si>
    <t xml:space="preserve">Step 2 - type in the values for the 3 correlations into the boxes </t>
  </si>
  <si>
    <t>on the left - be careful that you get the right ones in the right boxes</t>
  </si>
  <si>
    <t>Sample size N =</t>
  </si>
  <si>
    <t>One Tailed Significance</t>
  </si>
  <si>
    <t>Two Tailed Significance</t>
  </si>
  <si>
    <t>Infinity</t>
  </si>
  <si>
    <t>Table of Critical Values for t</t>
  </si>
  <si>
    <t>the 'Critical t-values' worksheet (red tab below)</t>
  </si>
  <si>
    <t xml:space="preserve">Step 3 - look at the value of t and df and check the significance in </t>
  </si>
  <si>
    <t>df</t>
  </si>
  <si>
    <t>Case 1: Testing the difference between correlations from different samples</t>
  </si>
  <si>
    <t xml:space="preserve">t = </t>
  </si>
  <si>
    <t xml:space="preserve">df = </t>
  </si>
  <si>
    <t>N = the sample size</t>
  </si>
  <si>
    <t>tests whether two dependent correlations are different. The test</t>
  </si>
  <si>
    <t xml:space="preserve">assumes that you have 4 variables and you are interested in </t>
  </si>
  <si>
    <t xml:space="preserve">whether the correlation between variables 1 and 2 is the same </t>
  </si>
  <si>
    <t xml:space="preserve">as the correlation between variables 3 and 4 - the null hypothesis </t>
  </si>
  <si>
    <t xml:space="preserve">is that r12 = r34 - to test this follow the steps below </t>
  </si>
  <si>
    <t>Step 1 - use SPSS to get the correlation matrix for all 4 variables</t>
  </si>
  <si>
    <t>Step 2 - type in the values for the 6 correlations into the boxes</t>
  </si>
  <si>
    <t xml:space="preserve">On the left - be careful that you get the right ones in the right </t>
  </si>
  <si>
    <t xml:space="preserve">Step 3 - look at the data file and note the value of z - if its </t>
  </si>
  <si>
    <t xml:space="preserve">absolute value is greater than 1.96 (assuming a 2 -tailed test </t>
  </si>
  <si>
    <t>and alpha = 0.05) then the null hypothesis is rejected.</t>
  </si>
  <si>
    <t>boxes - N = the sample size</t>
  </si>
  <si>
    <t>There's a table of critical values of the t distribution too - the red tab below.</t>
  </si>
  <si>
    <t>Health warning!</t>
  </si>
  <si>
    <t>While every effort has been made to test these routines the possiblility for errors</t>
  </si>
  <si>
    <t>still remain.  Do not rely on these routines without checking them especially if</t>
  </si>
  <si>
    <t xml:space="preserve">the consequences of your research could have serious implications for others' </t>
  </si>
  <si>
    <t xml:space="preserve">health and well being.  The formulae have been left open and readable so that </t>
  </si>
  <si>
    <t>you can see how the calculations have been done.</t>
  </si>
  <si>
    <t xml:space="preserve">This calculator is offered as a free-to-use utility which I hope you will find useful. </t>
  </si>
  <si>
    <t>Testing for differences between correlations (3 different tests) - the pink tab below</t>
  </si>
  <si>
    <t>Welcome to Chris's Calculator V1.2</t>
  </si>
  <si>
    <t>Chris Fife-Schaw 3/1/06</t>
  </si>
  <si>
    <t xml:space="preserve">Disattenuating correlations and partial correlations - the cyan tab below </t>
  </si>
  <si>
    <t>To use this calculator first select the worksheet for your problem. There are sheets for:</t>
  </si>
  <si>
    <t>Disattenuating Correlations and Partial Correlations</t>
  </si>
  <si>
    <t>This sheet dissatenuates correlations and partial correlations</t>
  </si>
  <si>
    <t xml:space="preserve">(scroll down for partial correlations) to adjust these for the </t>
  </si>
  <si>
    <t>effects of measurement errors.</t>
  </si>
  <si>
    <t>Step 1 - use SPSS to get the correlation between your</t>
  </si>
  <si>
    <t xml:space="preserve">observed variables and their respective reliabilities </t>
  </si>
  <si>
    <t>Step 2 - type in the values in the boxes on the left</t>
  </si>
  <si>
    <t>Step 3 - note the disattenuated correlation</t>
  </si>
  <si>
    <t xml:space="preserve">Case 1: Disattenuating Correlations </t>
  </si>
  <si>
    <t>Case 2: Disattenuating a partial correlation</t>
  </si>
  <si>
    <t xml:space="preserve">This sheet will calculate the traditional statistic based on Fisher's </t>
  </si>
  <si>
    <t xml:space="preserve">This sheet will calculate Williams's T2 statistic that tests </t>
  </si>
  <si>
    <t xml:space="preserve">This sheet will calculate Steiger's (1980) Zbar.star.2 statistic that </t>
  </si>
  <si>
    <t xml:space="preserve">This sheet will test the differences between two regression </t>
  </si>
  <si>
    <t xml:space="preserve">This sheet will calculate Sobel and Aroian z-tests after </t>
  </si>
  <si>
    <t>Step 1 - use SPSS to get the correlations between your</t>
  </si>
  <si>
    <t xml:space="preserve">three observed variables and their respective reliabilities </t>
  </si>
  <si>
    <t xml:space="preserve">This sheet disattenuates the partial correlation between </t>
  </si>
  <si>
    <t>variable 1 and 2 controlling for variable three</t>
  </si>
  <si>
    <t>Step 3 - note the disattenuated partial correlation</t>
  </si>
  <si>
    <t>Z =</t>
  </si>
  <si>
    <t xml:space="preserve">Step 3 - look at the value of z and if it is greater than +/- 1.96 it is  </t>
  </si>
  <si>
    <t>significant ot the 0.05 level (check out tables of the standard normal</t>
  </si>
  <si>
    <t>distribution for exact p values)</t>
  </si>
  <si>
    <r>
      <t>Regression coeff b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</t>
    </r>
  </si>
  <si>
    <r>
      <t>se</t>
    </r>
    <r>
      <rPr>
        <vertAlign val="subscript"/>
        <sz val="14"/>
        <rFont val="Arial"/>
        <family val="2"/>
      </rPr>
      <t>b1</t>
    </r>
    <r>
      <rPr>
        <sz val="14"/>
        <rFont val="Arial"/>
        <family val="2"/>
      </rPr>
      <t xml:space="preserve"> =</t>
    </r>
  </si>
  <si>
    <r>
      <t>coefficients (b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and b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), standard errors of these (se</t>
    </r>
    <r>
      <rPr>
        <vertAlign val="subscript"/>
        <sz val="14"/>
        <rFont val="Arial"/>
        <family val="2"/>
      </rPr>
      <t>b1</t>
    </r>
    <r>
      <rPr>
        <sz val="14"/>
        <rFont val="Arial"/>
        <family val="2"/>
      </rPr>
      <t xml:space="preserve"> and se</t>
    </r>
    <r>
      <rPr>
        <vertAlign val="subscript"/>
        <sz val="14"/>
        <rFont val="Arial"/>
        <family val="2"/>
      </rPr>
      <t>b2</t>
    </r>
    <r>
      <rPr>
        <sz val="14"/>
        <rFont val="Arial"/>
        <family val="2"/>
      </rPr>
      <t xml:space="preserve">), </t>
    </r>
  </si>
  <si>
    <r>
      <t>Regression coeff b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=</t>
    </r>
  </si>
  <si>
    <r>
      <t>se</t>
    </r>
    <r>
      <rPr>
        <vertAlign val="subscript"/>
        <sz val="14"/>
        <rFont val="Arial"/>
        <family val="2"/>
      </rPr>
      <t>b2</t>
    </r>
    <r>
      <rPr>
        <sz val="14"/>
        <rFont val="Arial"/>
        <family val="2"/>
      </rPr>
      <t xml:space="preserve"> =</t>
    </r>
  </si>
  <si>
    <r>
      <t>Correlation r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</t>
    </r>
  </si>
  <si>
    <r>
      <t>Sample size N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</t>
    </r>
  </si>
  <si>
    <r>
      <t>Correlation r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=</t>
    </r>
  </si>
  <si>
    <r>
      <t>Sample size N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=</t>
    </r>
  </si>
  <si>
    <r>
      <t>Fisher's r-z Zr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</t>
    </r>
  </si>
  <si>
    <r>
      <t>Fisher's r-z Zr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=</t>
    </r>
  </si>
  <si>
    <r>
      <t>Case 2: Testing the difference between dependent correlations –r</t>
    </r>
    <r>
      <rPr>
        <b/>
        <vertAlign val="subscript"/>
        <sz val="14"/>
        <rFont val="Arial"/>
        <family val="2"/>
      </rPr>
      <t>12</t>
    </r>
    <r>
      <rPr>
        <b/>
        <sz val="14"/>
        <rFont val="Arial"/>
        <family val="2"/>
      </rPr>
      <t xml:space="preserve"> vs r</t>
    </r>
    <r>
      <rPr>
        <b/>
        <vertAlign val="subscript"/>
        <sz val="14"/>
        <rFont val="Arial"/>
        <family val="2"/>
      </rPr>
      <t>13</t>
    </r>
  </si>
  <si>
    <r>
      <t>is that r</t>
    </r>
    <r>
      <rPr>
        <vertAlign val="subscript"/>
        <sz val="14"/>
        <rFont val="Arial"/>
        <family val="2"/>
      </rPr>
      <t>12</t>
    </r>
    <r>
      <rPr>
        <sz val="14"/>
        <rFont val="Arial"/>
        <family val="2"/>
      </rPr>
      <t xml:space="preserve"> = r</t>
    </r>
    <r>
      <rPr>
        <vertAlign val="subscript"/>
        <sz val="14"/>
        <rFont val="Arial"/>
        <family val="2"/>
      </rPr>
      <t>13</t>
    </r>
    <r>
      <rPr>
        <sz val="14"/>
        <rFont val="Arial"/>
        <family val="2"/>
      </rPr>
      <t xml:space="preserve">  - to test this follow the steps below </t>
    </r>
  </si>
  <si>
    <r>
      <t>Correlation r</t>
    </r>
    <r>
      <rPr>
        <vertAlign val="subscript"/>
        <sz val="14"/>
        <rFont val="Arial"/>
        <family val="2"/>
      </rPr>
      <t>12</t>
    </r>
    <r>
      <rPr>
        <sz val="14"/>
        <rFont val="Arial"/>
        <family val="2"/>
      </rPr>
      <t xml:space="preserve"> =</t>
    </r>
  </si>
  <si>
    <r>
      <t>Correlation r</t>
    </r>
    <r>
      <rPr>
        <vertAlign val="subscript"/>
        <sz val="14"/>
        <rFont val="Arial"/>
        <family val="2"/>
      </rPr>
      <t>13</t>
    </r>
    <r>
      <rPr>
        <sz val="14"/>
        <rFont val="Arial"/>
        <family val="2"/>
      </rPr>
      <t xml:space="preserve"> =</t>
    </r>
  </si>
  <si>
    <r>
      <t>Correlation r</t>
    </r>
    <r>
      <rPr>
        <vertAlign val="subscript"/>
        <sz val="14"/>
        <rFont val="Arial"/>
        <family val="2"/>
      </rPr>
      <t>23</t>
    </r>
    <r>
      <rPr>
        <sz val="14"/>
        <rFont val="Arial"/>
        <family val="2"/>
      </rPr>
      <t xml:space="preserve"> =</t>
    </r>
  </si>
  <si>
    <r>
      <t>Case 3: Testing the difference between dependent correlations – r</t>
    </r>
    <r>
      <rPr>
        <b/>
        <vertAlign val="subscript"/>
        <sz val="14"/>
        <rFont val="Arial"/>
        <family val="2"/>
      </rPr>
      <t>12</t>
    </r>
    <r>
      <rPr>
        <b/>
        <sz val="14"/>
        <rFont val="Arial"/>
        <family val="2"/>
      </rPr>
      <t xml:space="preserve"> vs r</t>
    </r>
    <r>
      <rPr>
        <b/>
        <vertAlign val="subscript"/>
        <sz val="14"/>
        <rFont val="Arial"/>
        <family val="2"/>
      </rPr>
      <t>34</t>
    </r>
  </si>
  <si>
    <r>
      <t>Correlation r</t>
    </r>
    <r>
      <rPr>
        <vertAlign val="subscript"/>
        <sz val="14"/>
        <rFont val="Arial"/>
        <family val="2"/>
      </rPr>
      <t>14</t>
    </r>
    <r>
      <rPr>
        <sz val="14"/>
        <rFont val="Arial"/>
        <family val="2"/>
      </rPr>
      <t xml:space="preserve"> =</t>
    </r>
  </si>
  <si>
    <r>
      <t>Correlation r</t>
    </r>
    <r>
      <rPr>
        <vertAlign val="subscript"/>
        <sz val="14"/>
        <rFont val="Arial"/>
        <family val="2"/>
      </rPr>
      <t>24</t>
    </r>
    <r>
      <rPr>
        <sz val="14"/>
        <rFont val="Arial"/>
        <family val="2"/>
      </rPr>
      <t xml:space="preserve"> =</t>
    </r>
  </si>
  <si>
    <r>
      <t>Correlation r</t>
    </r>
    <r>
      <rPr>
        <vertAlign val="subscript"/>
        <sz val="14"/>
        <rFont val="Arial"/>
        <family val="2"/>
      </rPr>
      <t>34</t>
    </r>
    <r>
      <rPr>
        <sz val="14"/>
        <rFont val="Arial"/>
        <family val="2"/>
      </rPr>
      <t xml:space="preserve"> =</t>
    </r>
  </si>
  <si>
    <r>
      <t>Fisher's r-z Zr</t>
    </r>
    <r>
      <rPr>
        <vertAlign val="subscript"/>
        <sz val="14"/>
        <rFont val="Arial"/>
        <family val="2"/>
      </rPr>
      <t>12</t>
    </r>
    <r>
      <rPr>
        <sz val="14"/>
        <rFont val="Arial"/>
        <family val="2"/>
      </rPr>
      <t xml:space="preserve"> =</t>
    </r>
  </si>
  <si>
    <r>
      <t>Fisher's r-z Zr</t>
    </r>
    <r>
      <rPr>
        <vertAlign val="subscript"/>
        <sz val="14"/>
        <rFont val="Arial"/>
        <family val="2"/>
      </rPr>
      <t>34</t>
    </r>
    <r>
      <rPr>
        <sz val="14"/>
        <rFont val="Arial"/>
        <family val="2"/>
      </rPr>
      <t xml:space="preserve"> =</t>
    </r>
  </si>
  <si>
    <r>
      <t>First variable reliability r</t>
    </r>
    <r>
      <rPr>
        <vertAlign val="subscript"/>
        <sz val="14"/>
        <rFont val="Arial"/>
        <family val="2"/>
      </rPr>
      <t>11</t>
    </r>
    <r>
      <rPr>
        <sz val="14"/>
        <rFont val="Arial"/>
        <family val="2"/>
      </rPr>
      <t xml:space="preserve"> =</t>
    </r>
  </si>
  <si>
    <r>
      <t>Second variable reliability r</t>
    </r>
    <r>
      <rPr>
        <vertAlign val="subscript"/>
        <sz val="14"/>
        <rFont val="Arial"/>
        <family val="2"/>
      </rPr>
      <t>22</t>
    </r>
    <r>
      <rPr>
        <sz val="14"/>
        <rFont val="Arial"/>
        <family val="2"/>
      </rPr>
      <t xml:space="preserve"> =</t>
    </r>
  </si>
  <si>
    <r>
      <t>Disattenuated correlation r*</t>
    </r>
    <r>
      <rPr>
        <vertAlign val="subscript"/>
        <sz val="14"/>
        <rFont val="Arial"/>
        <family val="2"/>
      </rPr>
      <t>12</t>
    </r>
  </si>
  <si>
    <r>
      <t>Third variable reliability r</t>
    </r>
    <r>
      <rPr>
        <vertAlign val="subscript"/>
        <sz val="14"/>
        <rFont val="Arial"/>
        <family val="2"/>
      </rPr>
      <t>33</t>
    </r>
    <r>
      <rPr>
        <sz val="14"/>
        <rFont val="Arial"/>
        <family val="2"/>
      </rPr>
      <t xml:space="preserve"> =</t>
    </r>
  </si>
  <si>
    <r>
      <t>Observed Partial Correlation r</t>
    </r>
    <r>
      <rPr>
        <vertAlign val="subscript"/>
        <sz val="14"/>
        <rFont val="Arial"/>
        <family val="2"/>
      </rPr>
      <t>12.3</t>
    </r>
    <r>
      <rPr>
        <sz val="14"/>
        <rFont val="Arial"/>
        <family val="2"/>
      </rPr>
      <t xml:space="preserve"> =</t>
    </r>
  </si>
  <si>
    <r>
      <t>Disattenuated Partial Correlation r*</t>
    </r>
    <r>
      <rPr>
        <vertAlign val="subscript"/>
        <sz val="14"/>
        <rFont val="Arial"/>
        <family val="2"/>
      </rPr>
      <t>12.3</t>
    </r>
    <r>
      <rPr>
        <sz val="14"/>
        <rFont val="Arial"/>
        <family val="2"/>
      </rPr>
      <t xml:space="preserve"> =</t>
    </r>
  </si>
  <si>
    <t>Goodman z =</t>
  </si>
  <si>
    <t>How do I work out if two regression coefficients differ significantly?</t>
  </si>
  <si>
    <r>
      <t>檢定非標準化係數</t>
    </r>
    <r>
      <rPr>
        <b/>
        <sz val="14"/>
        <color indexed="10"/>
        <rFont val="Arial"/>
        <family val="2"/>
      </rPr>
      <t>(</t>
    </r>
    <r>
      <rPr>
        <b/>
        <sz val="14"/>
        <color indexed="10"/>
        <rFont val="細明體"/>
        <family val="3"/>
      </rPr>
      <t>斜率</t>
    </r>
    <r>
      <rPr>
        <b/>
        <sz val="14"/>
        <color indexed="10"/>
        <rFont val="Arial"/>
        <family val="2"/>
      </rPr>
      <t>)</t>
    </r>
  </si>
  <si>
    <r>
      <t xml:space="preserve"> to get a and se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 xml:space="preserve"> </t>
    </r>
  </si>
  <si>
    <r>
      <t>SE of a ( se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) =</t>
    </r>
  </si>
  <si>
    <r>
      <t>SE of b (se</t>
    </r>
    <r>
      <rPr>
        <vertAlign val="subscript"/>
        <sz val="14"/>
        <rFont val="Arial"/>
        <family val="2"/>
      </rPr>
      <t>b</t>
    </r>
    <r>
      <rPr>
        <sz val="14"/>
        <rFont val="Arial"/>
        <family val="2"/>
      </rPr>
      <t>) =</t>
    </r>
  </si>
  <si>
    <r>
      <t>your Y - this gets you b and se</t>
    </r>
    <r>
      <rPr>
        <vertAlign val="subscript"/>
        <sz val="14"/>
        <rFont val="Arial"/>
        <family val="2"/>
      </rPr>
      <t>b</t>
    </r>
    <r>
      <rPr>
        <sz val="14"/>
        <rFont val="Arial"/>
        <family val="2"/>
      </rPr>
      <t xml:space="preserve"> </t>
    </r>
  </si>
  <si>
    <t>Fisher's r-z Transforme</t>
  </si>
  <si>
    <r>
      <t>and the null hypothesis is that r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r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</si>
</sst>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4"/>
      <name val="Times New Roman"/>
      <family val="1"/>
    </font>
    <font>
      <i/>
      <sz val="14"/>
      <name val="Arial"/>
      <family val="2"/>
    </font>
    <font>
      <b/>
      <vertAlign val="subscript"/>
      <sz val="14"/>
      <name val="Arial"/>
      <family val="2"/>
    </font>
    <font>
      <b/>
      <sz val="14"/>
      <color indexed="10"/>
      <name val="細明體"/>
      <family val="3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4" xfId="0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I23"/>
  <sheetViews>
    <sheetView workbookViewId="0" topLeftCell="A1">
      <selection activeCell="J19" sqref="J19"/>
    </sheetView>
  </sheetViews>
  <sheetFormatPr defaultColWidth="9.140625" defaultRowHeight="12.75"/>
  <sheetData>
    <row r="1" spans="1:9" ht="12.75">
      <c r="A1" s="10"/>
      <c r="B1" s="11" t="s">
        <v>76</v>
      </c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0" t="s">
        <v>79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75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0" t="s">
        <v>78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10" t="s">
        <v>2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10" t="s">
        <v>67</v>
      </c>
      <c r="B10" s="10"/>
      <c r="C10" s="10"/>
      <c r="D10" s="10"/>
      <c r="E10" s="10"/>
      <c r="F10" s="10"/>
      <c r="G10" s="10"/>
      <c r="H10" s="10"/>
      <c r="I10" s="12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3.5" thickBot="1">
      <c r="A12" s="10" t="s">
        <v>16</v>
      </c>
      <c r="B12" s="10"/>
      <c r="C12" s="10"/>
      <c r="D12" s="10"/>
      <c r="E12" s="10"/>
      <c r="F12" s="10"/>
      <c r="G12" s="10"/>
      <c r="H12" s="10"/>
      <c r="I12" s="15"/>
    </row>
    <row r="13" spans="1:9" ht="12.75">
      <c r="A13" s="11" t="s">
        <v>17</v>
      </c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0"/>
      <c r="B14" s="10"/>
      <c r="C14" s="10"/>
      <c r="D14" s="10"/>
      <c r="E14" s="10"/>
      <c r="F14" s="10"/>
      <c r="G14" s="10"/>
      <c r="H14" s="10"/>
      <c r="I14" s="12"/>
    </row>
    <row r="15" spans="1:9" s="9" customFormat="1" ht="11.25">
      <c r="A15" s="13" t="s">
        <v>68</v>
      </c>
      <c r="B15" s="14"/>
      <c r="C15" s="14"/>
      <c r="D15" s="14"/>
      <c r="E15" s="14"/>
      <c r="F15" s="14"/>
      <c r="G15" s="14"/>
      <c r="H15" s="14"/>
      <c r="I15" s="14"/>
    </row>
    <row r="16" spans="1:9" s="9" customFormat="1" ht="11.25">
      <c r="A16" s="13"/>
      <c r="B16" s="14"/>
      <c r="C16" s="14"/>
      <c r="D16" s="14"/>
      <c r="E16" s="14"/>
      <c r="F16" s="14"/>
      <c r="G16" s="14"/>
      <c r="H16" s="14"/>
      <c r="I16" s="14"/>
    </row>
    <row r="17" spans="1:9" s="9" customFormat="1" ht="11.25">
      <c r="A17" s="14" t="s">
        <v>74</v>
      </c>
      <c r="B17" s="14"/>
      <c r="C17" s="14"/>
      <c r="D17" s="14"/>
      <c r="E17" s="14"/>
      <c r="F17" s="14"/>
      <c r="G17" s="14"/>
      <c r="H17" s="14"/>
      <c r="I17" s="14"/>
    </row>
    <row r="18" spans="1:9" s="9" customFormat="1" ht="11.25">
      <c r="A18" s="14" t="s">
        <v>69</v>
      </c>
      <c r="B18" s="14"/>
      <c r="C18" s="14"/>
      <c r="D18" s="14"/>
      <c r="E18" s="14"/>
      <c r="F18" s="14"/>
      <c r="G18" s="14"/>
      <c r="H18" s="14"/>
      <c r="I18" s="14"/>
    </row>
    <row r="19" spans="1:9" s="9" customFormat="1" ht="11.25">
      <c r="A19" s="14" t="s">
        <v>70</v>
      </c>
      <c r="B19" s="14"/>
      <c r="C19" s="14"/>
      <c r="D19" s="14"/>
      <c r="E19" s="14"/>
      <c r="F19" s="14"/>
      <c r="G19" s="14"/>
      <c r="H19" s="14"/>
      <c r="I19" s="14"/>
    </row>
    <row r="20" spans="1:9" s="9" customFormat="1" ht="11.25">
      <c r="A20" s="14" t="s">
        <v>71</v>
      </c>
      <c r="B20" s="14"/>
      <c r="C20" s="14"/>
      <c r="D20" s="14"/>
      <c r="E20" s="14"/>
      <c r="F20" s="14"/>
      <c r="G20" s="14"/>
      <c r="H20" s="14"/>
      <c r="I20" s="14"/>
    </row>
    <row r="21" spans="1:9" s="9" customFormat="1" ht="11.25">
      <c r="A21" s="14" t="s">
        <v>72</v>
      </c>
      <c r="B21" s="14"/>
      <c r="C21" s="14"/>
      <c r="D21" s="14"/>
      <c r="E21" s="14"/>
      <c r="F21" s="14"/>
      <c r="G21" s="14"/>
      <c r="H21" s="14"/>
      <c r="I21" s="14"/>
    </row>
    <row r="22" spans="1:9" s="9" customFormat="1" ht="11.25">
      <c r="A22" s="14" t="s">
        <v>73</v>
      </c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0"/>
      <c r="B23" s="10"/>
      <c r="C23" s="10"/>
      <c r="D23" s="10"/>
      <c r="E23" s="10"/>
      <c r="F23" s="10"/>
      <c r="G23" s="10" t="s">
        <v>77</v>
      </c>
      <c r="H23" s="10"/>
      <c r="I23" s="10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74"/>
  <sheetViews>
    <sheetView tabSelected="1" workbookViewId="0" topLeftCell="A51">
      <selection activeCell="I59" sqref="I59"/>
    </sheetView>
  </sheetViews>
  <sheetFormatPr defaultColWidth="9.140625" defaultRowHeight="12.75"/>
  <cols>
    <col min="1" max="5" width="9.140625" style="21" customWidth="1"/>
    <col min="6" max="6" width="35.7109375" style="21" customWidth="1"/>
    <col min="7" max="7" width="17.57421875" style="21" customWidth="1"/>
    <col min="8" max="8" width="9.140625" style="21" customWidth="1"/>
    <col min="9" max="9" width="15.7109375" style="28" customWidth="1"/>
    <col min="10" max="10" width="9.140625" style="25" customWidth="1"/>
    <col min="11" max="16384" width="9.140625" style="21" customWidth="1"/>
  </cols>
  <sheetData>
    <row r="1" spans="1:9" ht="18">
      <c r="A1" s="16" t="s">
        <v>0</v>
      </c>
      <c r="B1" s="19"/>
      <c r="C1" s="19"/>
      <c r="D1" s="19"/>
      <c r="E1" s="19"/>
      <c r="F1" s="19"/>
      <c r="G1" s="19"/>
      <c r="H1" s="19"/>
      <c r="I1" s="20"/>
    </row>
    <row r="2" spans="1:9" ht="18">
      <c r="A2" s="19"/>
      <c r="B2" s="19"/>
      <c r="C2" s="19"/>
      <c r="D2" s="19"/>
      <c r="E2" s="19"/>
      <c r="F2" s="19"/>
      <c r="G2" s="19"/>
      <c r="H2" s="19"/>
      <c r="I2" s="20"/>
    </row>
    <row r="3" spans="1:10" s="33" customFormat="1" ht="18.75">
      <c r="A3" s="30" t="s">
        <v>32</v>
      </c>
      <c r="B3" s="30"/>
      <c r="C3" s="30"/>
      <c r="D3" s="30"/>
      <c r="E3" s="30"/>
      <c r="F3" s="30"/>
      <c r="G3" s="30"/>
      <c r="H3" s="30"/>
      <c r="I3" s="31"/>
      <c r="J3" s="32"/>
    </row>
    <row r="4" spans="1:10" s="33" customFormat="1" ht="18.75">
      <c r="A4" s="30" t="s">
        <v>33</v>
      </c>
      <c r="B4" s="30"/>
      <c r="C4" s="30"/>
      <c r="D4" s="30"/>
      <c r="E4" s="30"/>
      <c r="F4" s="30"/>
      <c r="G4" s="30"/>
      <c r="H4" s="30"/>
      <c r="I4" s="31"/>
      <c r="J4" s="32"/>
    </row>
    <row r="5" s="25" customFormat="1" ht="18">
      <c r="I5" s="26"/>
    </row>
    <row r="6" spans="1:9" ht="18">
      <c r="A6" s="16" t="s">
        <v>51</v>
      </c>
      <c r="B6" s="19"/>
      <c r="C6" s="19"/>
      <c r="D6" s="19"/>
      <c r="E6" s="19"/>
      <c r="F6" s="19"/>
      <c r="G6" s="19"/>
      <c r="H6" s="19"/>
      <c r="I6" s="20"/>
    </row>
    <row r="7" spans="1:9" ht="18">
      <c r="A7" s="40" t="s">
        <v>139</v>
      </c>
      <c r="B7" s="19"/>
      <c r="C7" s="19"/>
      <c r="D7" s="19"/>
      <c r="E7" s="19"/>
      <c r="F7" s="19"/>
      <c r="G7" s="19"/>
      <c r="H7" s="19"/>
      <c r="I7" s="20"/>
    </row>
    <row r="8" spans="1:9" ht="18">
      <c r="A8" s="19" t="s">
        <v>90</v>
      </c>
      <c r="B8" s="19"/>
      <c r="C8" s="19"/>
      <c r="D8" s="19"/>
      <c r="E8" s="19"/>
      <c r="F8" s="19"/>
      <c r="G8" s="19"/>
      <c r="H8" s="19"/>
      <c r="I8" s="20"/>
    </row>
    <row r="9" spans="1:9" ht="18">
      <c r="A9" s="19" t="s">
        <v>22</v>
      </c>
      <c r="B9" s="19"/>
      <c r="C9" s="19"/>
      <c r="D9" s="19"/>
      <c r="E9" s="19"/>
      <c r="F9" s="19"/>
      <c r="G9" s="19"/>
      <c r="H9" s="19"/>
      <c r="I9" s="20"/>
    </row>
    <row r="10" spans="1:9" ht="18">
      <c r="A10" s="19" t="s">
        <v>30</v>
      </c>
      <c r="B10" s="19"/>
      <c r="C10" s="19"/>
      <c r="D10" s="19"/>
      <c r="E10" s="19"/>
      <c r="F10" s="19"/>
      <c r="G10" s="19"/>
      <c r="H10" s="19"/>
      <c r="I10" s="20"/>
    </row>
    <row r="11" spans="1:10" ht="18.75" thickBot="1">
      <c r="A11" s="19" t="s">
        <v>31</v>
      </c>
      <c r="B11" s="19"/>
      <c r="C11" s="19"/>
      <c r="D11" s="19"/>
      <c r="E11" s="19"/>
      <c r="F11" s="19"/>
      <c r="G11" s="19"/>
      <c r="H11" s="19"/>
      <c r="I11" s="34"/>
      <c r="J11" s="27"/>
    </row>
    <row r="12" spans="1:10" ht="21.75" thickBot="1">
      <c r="A12" s="19" t="s">
        <v>140</v>
      </c>
      <c r="B12" s="19"/>
      <c r="C12" s="19"/>
      <c r="D12" s="19"/>
      <c r="E12" s="19"/>
      <c r="F12" s="19"/>
      <c r="G12" s="19"/>
      <c r="H12" s="20" t="s">
        <v>109</v>
      </c>
      <c r="I12" s="22">
        <v>0.58</v>
      </c>
      <c r="J12" s="27"/>
    </row>
    <row r="13" spans="1:10" ht="21.75" thickBot="1">
      <c r="A13" s="19"/>
      <c r="B13" s="19"/>
      <c r="C13" s="19"/>
      <c r="D13" s="19"/>
      <c r="E13" s="19"/>
      <c r="F13" s="19"/>
      <c r="G13" s="19"/>
      <c r="H13" s="20" t="s">
        <v>110</v>
      </c>
      <c r="I13" s="22">
        <v>265</v>
      </c>
      <c r="J13" s="27"/>
    </row>
    <row r="14" spans="1:10" ht="18.75" thickBot="1">
      <c r="A14" s="19" t="s">
        <v>23</v>
      </c>
      <c r="B14" s="19"/>
      <c r="C14" s="19"/>
      <c r="D14" s="19"/>
      <c r="E14" s="19"/>
      <c r="F14" s="19"/>
      <c r="G14" s="19"/>
      <c r="H14" s="20"/>
      <c r="I14" s="23"/>
      <c r="J14" s="27"/>
    </row>
    <row r="15" spans="1:10" ht="21.75" thickBot="1">
      <c r="A15" s="19" t="s">
        <v>24</v>
      </c>
      <c r="B15" s="19"/>
      <c r="C15" s="19"/>
      <c r="D15" s="19"/>
      <c r="E15" s="19"/>
      <c r="F15" s="19"/>
      <c r="G15" s="19"/>
      <c r="H15" s="20" t="s">
        <v>111</v>
      </c>
      <c r="I15" s="22">
        <v>0.39</v>
      </c>
      <c r="J15" s="27"/>
    </row>
    <row r="16" spans="1:10" ht="21.75" thickBot="1">
      <c r="A16" s="19"/>
      <c r="B16" s="19"/>
      <c r="C16" s="19"/>
      <c r="D16" s="19"/>
      <c r="E16" s="19"/>
      <c r="F16" s="19"/>
      <c r="G16" s="19"/>
      <c r="H16" s="20" t="s">
        <v>112</v>
      </c>
      <c r="I16" s="22">
        <v>265</v>
      </c>
      <c r="J16" s="27"/>
    </row>
    <row r="17" spans="1:10" ht="18">
      <c r="A17" s="19" t="s">
        <v>25</v>
      </c>
      <c r="B17" s="19"/>
      <c r="C17" s="19"/>
      <c r="D17" s="19"/>
      <c r="E17" s="19"/>
      <c r="F17" s="19"/>
      <c r="G17" s="19"/>
      <c r="H17" s="20"/>
      <c r="I17" s="23"/>
      <c r="J17" s="27"/>
    </row>
    <row r="18" spans="1:10" ht="18.75" thickBot="1">
      <c r="A18" s="19" t="s">
        <v>26</v>
      </c>
      <c r="B18" s="19"/>
      <c r="C18" s="19"/>
      <c r="D18" s="19"/>
      <c r="E18" s="19"/>
      <c r="F18" s="19"/>
      <c r="G18" s="19"/>
      <c r="H18" s="20"/>
      <c r="I18" s="23"/>
      <c r="J18" s="27"/>
    </row>
    <row r="19" spans="1:10" ht="21.75" thickBot="1">
      <c r="A19" s="19"/>
      <c r="B19" s="19"/>
      <c r="C19" s="19"/>
      <c r="D19" s="19"/>
      <c r="E19" s="19"/>
      <c r="F19" s="19"/>
      <c r="G19" s="19"/>
      <c r="H19" s="20" t="s">
        <v>113</v>
      </c>
      <c r="I19" s="24">
        <f>LN((1+I12)/(1-I12))/2</f>
        <v>0.6624627073717992</v>
      </c>
      <c r="J19" s="27"/>
    </row>
    <row r="20" spans="1:10" ht="21.75" thickBot="1">
      <c r="A20" s="19" t="s">
        <v>27</v>
      </c>
      <c r="B20" s="19"/>
      <c r="C20" s="19"/>
      <c r="D20" s="19"/>
      <c r="E20" s="19"/>
      <c r="F20" s="19"/>
      <c r="G20" s="19"/>
      <c r="H20" s="20" t="s">
        <v>114</v>
      </c>
      <c r="I20" s="24">
        <f>LN((1+I15)/(1-I15))/2</f>
        <v>0.4118000344786903</v>
      </c>
      <c r="J20" s="27"/>
    </row>
    <row r="21" spans="1:10" ht="18.75" thickBot="1">
      <c r="A21" s="19" t="s">
        <v>28</v>
      </c>
      <c r="B21" s="19"/>
      <c r="C21" s="19"/>
      <c r="D21" s="19"/>
      <c r="E21" s="19"/>
      <c r="F21" s="19"/>
      <c r="G21" s="19"/>
      <c r="H21" s="20"/>
      <c r="I21" s="23"/>
      <c r="J21" s="27"/>
    </row>
    <row r="22" spans="1:10" ht="18.75" thickBot="1">
      <c r="A22" s="19" t="s">
        <v>29</v>
      </c>
      <c r="B22" s="19"/>
      <c r="C22" s="19"/>
      <c r="D22" s="19"/>
      <c r="E22" s="19"/>
      <c r="F22" s="19"/>
      <c r="G22" s="19"/>
      <c r="H22" s="20" t="s">
        <v>10</v>
      </c>
      <c r="I22" s="24">
        <f>(I19-I20)/SQRT((1/(I13-3))+(1/(I16-3)))</f>
        <v>2.8689654234987256</v>
      </c>
      <c r="J22" s="27"/>
    </row>
    <row r="23" spans="9:10" ht="18">
      <c r="I23" s="35"/>
      <c r="J23" s="27"/>
    </row>
    <row r="24" spans="1:9" ht="21">
      <c r="A24" s="16" t="s">
        <v>115</v>
      </c>
      <c r="B24" s="19"/>
      <c r="C24" s="19"/>
      <c r="D24" s="19"/>
      <c r="E24" s="19"/>
      <c r="F24" s="19"/>
      <c r="G24" s="19"/>
      <c r="H24" s="19"/>
      <c r="I24" s="20"/>
    </row>
    <row r="25" spans="1:9" ht="18">
      <c r="A25" s="19"/>
      <c r="B25" s="19"/>
      <c r="C25" s="19"/>
      <c r="D25" s="19"/>
      <c r="E25" s="19"/>
      <c r="F25" s="19"/>
      <c r="G25" s="19"/>
      <c r="H25" s="19"/>
      <c r="I25" s="20"/>
    </row>
    <row r="26" spans="1:9" ht="18">
      <c r="A26" s="19" t="s">
        <v>91</v>
      </c>
      <c r="B26" s="19"/>
      <c r="C26" s="19"/>
      <c r="D26" s="19"/>
      <c r="E26" s="19"/>
      <c r="F26" s="19"/>
      <c r="G26" s="19"/>
      <c r="H26" s="19"/>
      <c r="I26" s="20"/>
    </row>
    <row r="27" spans="1:9" ht="18">
      <c r="A27" s="19" t="s">
        <v>34</v>
      </c>
      <c r="B27" s="19"/>
      <c r="C27" s="19"/>
      <c r="D27" s="19"/>
      <c r="E27" s="19"/>
      <c r="F27" s="19"/>
      <c r="G27" s="19"/>
      <c r="H27" s="19"/>
      <c r="I27" s="20"/>
    </row>
    <row r="28" spans="1:9" ht="18">
      <c r="A28" s="19" t="s">
        <v>35</v>
      </c>
      <c r="B28" s="19"/>
      <c r="C28" s="19"/>
      <c r="D28" s="19"/>
      <c r="E28" s="19"/>
      <c r="F28" s="19"/>
      <c r="G28" s="19"/>
      <c r="H28" s="19"/>
      <c r="I28" s="20"/>
    </row>
    <row r="29" spans="1:9" ht="18">
      <c r="A29" s="19" t="s">
        <v>36</v>
      </c>
      <c r="B29" s="19"/>
      <c r="C29" s="19"/>
      <c r="D29" s="19"/>
      <c r="E29" s="19"/>
      <c r="F29" s="19"/>
      <c r="G29" s="19"/>
      <c r="H29" s="19"/>
      <c r="I29" s="20"/>
    </row>
    <row r="30" spans="1:9" ht="18">
      <c r="A30" s="19" t="s">
        <v>37</v>
      </c>
      <c r="B30" s="19"/>
      <c r="C30" s="19"/>
      <c r="D30" s="19"/>
      <c r="E30" s="19"/>
      <c r="F30" s="19"/>
      <c r="G30" s="19"/>
      <c r="H30" s="19"/>
      <c r="I30" s="20"/>
    </row>
    <row r="31" spans="1:9" ht="18">
      <c r="A31" s="19" t="s">
        <v>38</v>
      </c>
      <c r="B31" s="19"/>
      <c r="C31" s="19"/>
      <c r="D31" s="19"/>
      <c r="E31" s="19"/>
      <c r="F31" s="19"/>
      <c r="G31" s="19"/>
      <c r="H31" s="19"/>
      <c r="I31" s="20"/>
    </row>
    <row r="32" spans="1:9" ht="18">
      <c r="A32" s="19" t="s">
        <v>39</v>
      </c>
      <c r="B32" s="19"/>
      <c r="C32" s="19"/>
      <c r="D32" s="19"/>
      <c r="E32" s="19"/>
      <c r="F32" s="19"/>
      <c r="G32" s="19"/>
      <c r="H32" s="19"/>
      <c r="I32" s="20"/>
    </row>
    <row r="33" spans="1:9" ht="21">
      <c r="A33" s="19" t="s">
        <v>116</v>
      </c>
      <c r="B33" s="19"/>
      <c r="C33" s="19"/>
      <c r="D33" s="19"/>
      <c r="E33" s="19"/>
      <c r="F33" s="19"/>
      <c r="G33" s="19"/>
      <c r="H33" s="19"/>
      <c r="I33" s="20"/>
    </row>
    <row r="34" spans="1:9" ht="18">
      <c r="A34" s="19"/>
      <c r="B34" s="19"/>
      <c r="C34" s="19"/>
      <c r="D34" s="19"/>
      <c r="E34" s="19"/>
      <c r="F34" s="19"/>
      <c r="G34" s="19"/>
      <c r="H34" s="19"/>
      <c r="I34" s="20"/>
    </row>
    <row r="35" spans="1:9" ht="18.75" thickBot="1">
      <c r="A35" s="19" t="s">
        <v>40</v>
      </c>
      <c r="B35" s="19"/>
      <c r="C35" s="19"/>
      <c r="D35" s="19"/>
      <c r="E35" s="19"/>
      <c r="F35" s="19"/>
      <c r="G35" s="19"/>
      <c r="H35" s="19"/>
      <c r="I35" s="20"/>
    </row>
    <row r="36" spans="1:9" ht="21.75" thickBot="1">
      <c r="A36" s="19"/>
      <c r="B36" s="19"/>
      <c r="C36" s="19"/>
      <c r="D36" s="19"/>
      <c r="E36" s="19"/>
      <c r="F36" s="19"/>
      <c r="G36" s="19"/>
      <c r="H36" s="20" t="s">
        <v>117</v>
      </c>
      <c r="I36" s="22"/>
    </row>
    <row r="37" spans="1:9" ht="21.75" thickBot="1">
      <c r="A37" s="19" t="s">
        <v>41</v>
      </c>
      <c r="B37" s="19"/>
      <c r="C37" s="19"/>
      <c r="D37" s="19"/>
      <c r="E37" s="19"/>
      <c r="F37" s="19"/>
      <c r="G37" s="19"/>
      <c r="H37" s="20" t="s">
        <v>118</v>
      </c>
      <c r="I37" s="22"/>
    </row>
    <row r="38" spans="1:9" ht="21.75" thickBot="1">
      <c r="A38" s="19" t="s">
        <v>42</v>
      </c>
      <c r="B38" s="19"/>
      <c r="C38" s="19"/>
      <c r="D38" s="19"/>
      <c r="E38" s="19"/>
      <c r="F38" s="19"/>
      <c r="G38" s="19"/>
      <c r="H38" s="20" t="s">
        <v>119</v>
      </c>
      <c r="I38" s="22"/>
    </row>
    <row r="39" spans="1:9" ht="18.75" thickBot="1">
      <c r="A39" s="19" t="s">
        <v>54</v>
      </c>
      <c r="B39" s="19"/>
      <c r="C39" s="19"/>
      <c r="D39" s="19"/>
      <c r="E39" s="19"/>
      <c r="F39" s="19"/>
      <c r="G39" s="19"/>
      <c r="H39" s="34" t="s">
        <v>43</v>
      </c>
      <c r="I39" s="36"/>
    </row>
    <row r="40" spans="1:9" ht="18.75" thickBot="1">
      <c r="A40" s="19"/>
      <c r="B40" s="19"/>
      <c r="C40" s="19"/>
      <c r="D40" s="19"/>
      <c r="E40" s="19"/>
      <c r="F40" s="19"/>
      <c r="G40" s="19"/>
      <c r="H40" s="19"/>
      <c r="I40" s="20"/>
    </row>
    <row r="41" spans="1:9" ht="18.75" thickBot="1">
      <c r="A41" s="19" t="s">
        <v>49</v>
      </c>
      <c r="B41" s="19"/>
      <c r="C41" s="19"/>
      <c r="D41" s="19"/>
      <c r="E41" s="19"/>
      <c r="F41" s="19"/>
      <c r="G41" s="19"/>
      <c r="H41" s="34" t="s">
        <v>52</v>
      </c>
      <c r="I41" s="37" t="e">
        <f>(I37-I36)*SQRT(((I39-1)*(1+I38))/(2*((I39-1)/(I39-3))*((1-I36^2-I37^2-I38^2)+(2*I36*I37*I38))+(0.5*(I37+I36))^2*(1-I38)^3))</f>
        <v>#NUM!</v>
      </c>
    </row>
    <row r="42" spans="1:9" ht="18.75" thickBot="1">
      <c r="A42" s="19" t="s">
        <v>48</v>
      </c>
      <c r="B42" s="19"/>
      <c r="C42" s="19"/>
      <c r="D42" s="19"/>
      <c r="E42" s="19"/>
      <c r="F42" s="19"/>
      <c r="G42" s="19"/>
      <c r="H42" s="34" t="s">
        <v>53</v>
      </c>
      <c r="I42" s="37">
        <f>I39-3</f>
        <v>-3</v>
      </c>
    </row>
    <row r="44" spans="1:9" ht="21">
      <c r="A44" s="16" t="s">
        <v>120</v>
      </c>
      <c r="B44" s="19"/>
      <c r="C44" s="19"/>
      <c r="D44" s="19"/>
      <c r="E44" s="19"/>
      <c r="F44" s="19"/>
      <c r="G44" s="19"/>
      <c r="H44" s="19"/>
      <c r="I44" s="20"/>
    </row>
    <row r="45" spans="1:9" ht="18">
      <c r="A45" s="19"/>
      <c r="B45" s="19"/>
      <c r="C45" s="19"/>
      <c r="D45" s="19"/>
      <c r="E45" s="19"/>
      <c r="F45" s="19"/>
      <c r="G45" s="19"/>
      <c r="H45" s="19"/>
      <c r="I45" s="20"/>
    </row>
    <row r="46" spans="1:9" ht="18">
      <c r="A46" s="19" t="s">
        <v>92</v>
      </c>
      <c r="B46" s="19"/>
      <c r="C46" s="19"/>
      <c r="D46" s="19"/>
      <c r="E46" s="19"/>
      <c r="F46" s="19"/>
      <c r="G46" s="19"/>
      <c r="H46" s="19"/>
      <c r="I46" s="20"/>
    </row>
    <row r="47" spans="1:9" ht="18">
      <c r="A47" s="19" t="s">
        <v>55</v>
      </c>
      <c r="B47" s="19"/>
      <c r="C47" s="19"/>
      <c r="D47" s="19"/>
      <c r="E47" s="19"/>
      <c r="F47" s="19"/>
      <c r="G47" s="19"/>
      <c r="H47" s="19"/>
      <c r="I47" s="20"/>
    </row>
    <row r="48" spans="1:9" ht="18">
      <c r="A48" s="19" t="s">
        <v>56</v>
      </c>
      <c r="B48" s="19"/>
      <c r="C48" s="19"/>
      <c r="D48" s="19"/>
      <c r="E48" s="19"/>
      <c r="F48" s="19"/>
      <c r="G48" s="19"/>
      <c r="H48" s="19"/>
      <c r="I48" s="20"/>
    </row>
    <row r="49" spans="1:9" ht="18">
      <c r="A49" s="19" t="s">
        <v>57</v>
      </c>
      <c r="B49" s="19"/>
      <c r="C49" s="19"/>
      <c r="D49" s="19"/>
      <c r="E49" s="19"/>
      <c r="F49" s="19"/>
      <c r="G49" s="19"/>
      <c r="H49" s="19"/>
      <c r="I49" s="20"/>
    </row>
    <row r="50" spans="1:9" ht="18">
      <c r="A50" s="19" t="s">
        <v>58</v>
      </c>
      <c r="B50" s="19"/>
      <c r="C50" s="19"/>
      <c r="D50" s="19"/>
      <c r="E50" s="19"/>
      <c r="F50" s="19"/>
      <c r="G50" s="19"/>
      <c r="H50" s="19"/>
      <c r="I50" s="20"/>
    </row>
    <row r="51" spans="1:9" ht="18">
      <c r="A51" s="19" t="s">
        <v>59</v>
      </c>
      <c r="B51" s="19"/>
      <c r="C51" s="19"/>
      <c r="D51" s="19"/>
      <c r="E51" s="19"/>
      <c r="F51" s="19"/>
      <c r="G51" s="19"/>
      <c r="H51" s="19"/>
      <c r="I51" s="20"/>
    </row>
    <row r="52" spans="1:9" ht="18.75" thickBot="1">
      <c r="A52" s="19"/>
      <c r="B52" s="19"/>
      <c r="C52" s="19"/>
      <c r="D52" s="19"/>
      <c r="E52" s="19"/>
      <c r="F52" s="19"/>
      <c r="G52" s="19"/>
      <c r="H52" s="19"/>
      <c r="I52" s="20"/>
    </row>
    <row r="53" spans="1:9" ht="21.75" thickBot="1">
      <c r="A53" s="19" t="s">
        <v>60</v>
      </c>
      <c r="B53" s="19"/>
      <c r="C53" s="19"/>
      <c r="D53" s="19"/>
      <c r="E53" s="19"/>
      <c r="F53" s="19"/>
      <c r="G53" s="19"/>
      <c r="H53" s="20" t="s">
        <v>117</v>
      </c>
      <c r="I53" s="22"/>
    </row>
    <row r="54" spans="1:9" ht="21.75" thickBot="1">
      <c r="A54" s="19"/>
      <c r="B54" s="19"/>
      <c r="C54" s="19"/>
      <c r="D54" s="19"/>
      <c r="E54" s="19"/>
      <c r="F54" s="19"/>
      <c r="G54" s="19"/>
      <c r="H54" s="20" t="s">
        <v>118</v>
      </c>
      <c r="I54" s="22"/>
    </row>
    <row r="55" spans="1:9" ht="21.75" thickBot="1">
      <c r="A55" s="19" t="s">
        <v>61</v>
      </c>
      <c r="B55" s="19"/>
      <c r="C55" s="19"/>
      <c r="D55" s="19"/>
      <c r="E55" s="19"/>
      <c r="F55" s="19"/>
      <c r="G55" s="19"/>
      <c r="H55" s="20" t="s">
        <v>121</v>
      </c>
      <c r="I55" s="22"/>
    </row>
    <row r="56" spans="1:9" ht="21.75" thickBot="1">
      <c r="A56" s="19" t="s">
        <v>62</v>
      </c>
      <c r="B56" s="19"/>
      <c r="C56" s="19"/>
      <c r="D56" s="19"/>
      <c r="E56" s="19"/>
      <c r="F56" s="19"/>
      <c r="G56" s="19"/>
      <c r="H56" s="20" t="s">
        <v>119</v>
      </c>
      <c r="I56" s="22"/>
    </row>
    <row r="57" spans="1:9" ht="21.75" thickBot="1">
      <c r="A57" s="19" t="s">
        <v>66</v>
      </c>
      <c r="B57" s="19"/>
      <c r="C57" s="19"/>
      <c r="D57" s="19"/>
      <c r="E57" s="19"/>
      <c r="F57" s="19"/>
      <c r="G57" s="19"/>
      <c r="H57" s="20" t="s">
        <v>122</v>
      </c>
      <c r="I57" s="22"/>
    </row>
    <row r="58" spans="1:9" ht="21.75" thickBot="1">
      <c r="A58" s="19"/>
      <c r="B58" s="19"/>
      <c r="C58" s="19"/>
      <c r="D58" s="19"/>
      <c r="E58" s="19"/>
      <c r="F58" s="19"/>
      <c r="G58" s="19"/>
      <c r="H58" s="20" t="s">
        <v>123</v>
      </c>
      <c r="I58" s="22"/>
    </row>
    <row r="59" spans="1:9" ht="18.75" thickBot="1">
      <c r="A59" s="19" t="s">
        <v>63</v>
      </c>
      <c r="B59" s="19"/>
      <c r="C59" s="19"/>
      <c r="D59" s="19"/>
      <c r="E59" s="19"/>
      <c r="F59" s="19"/>
      <c r="G59" s="19"/>
      <c r="H59" s="34" t="s">
        <v>43</v>
      </c>
      <c r="I59" s="36"/>
    </row>
    <row r="60" spans="1:9" ht="18.75" thickBot="1">
      <c r="A60" s="19" t="s">
        <v>64</v>
      </c>
      <c r="B60" s="19"/>
      <c r="C60" s="19"/>
      <c r="D60" s="19"/>
      <c r="E60" s="19"/>
      <c r="F60" s="19"/>
      <c r="G60" s="19"/>
      <c r="H60" s="19"/>
      <c r="I60" s="20"/>
    </row>
    <row r="61" spans="1:9" ht="21.75" thickBot="1">
      <c r="A61" s="19" t="s">
        <v>65</v>
      </c>
      <c r="B61" s="19"/>
      <c r="C61" s="19"/>
      <c r="D61" s="19"/>
      <c r="E61" s="19"/>
      <c r="F61" s="19"/>
      <c r="G61" s="19"/>
      <c r="H61" s="20" t="s">
        <v>124</v>
      </c>
      <c r="I61" s="24">
        <f>LN((1+I53)/(1-I53))/2</f>
        <v>0</v>
      </c>
    </row>
    <row r="62" spans="1:9" ht="21.75" thickBot="1">
      <c r="A62" s="19"/>
      <c r="B62" s="19"/>
      <c r="C62" s="19"/>
      <c r="D62" s="19"/>
      <c r="E62" s="19"/>
      <c r="F62" s="19"/>
      <c r="G62" s="19"/>
      <c r="H62" s="20" t="s">
        <v>125</v>
      </c>
      <c r="I62" s="24">
        <f>LN((1+I58)/(1-I58))/2</f>
        <v>0</v>
      </c>
    </row>
    <row r="63" spans="1:9" ht="18.75" thickBot="1">
      <c r="A63" s="19"/>
      <c r="B63" s="19"/>
      <c r="C63" s="19"/>
      <c r="D63" s="19"/>
      <c r="E63" s="19"/>
      <c r="F63" s="19"/>
      <c r="G63" s="19"/>
      <c r="H63" s="19"/>
      <c r="I63" s="20"/>
    </row>
    <row r="64" spans="1:9" ht="18.75" thickBot="1">
      <c r="A64" s="19"/>
      <c r="B64" s="19"/>
      <c r="C64" s="19"/>
      <c r="D64" s="19"/>
      <c r="E64" s="19"/>
      <c r="F64" s="19"/>
      <c r="G64" s="19"/>
      <c r="H64" s="20" t="s">
        <v>10</v>
      </c>
      <c r="I64" s="24" t="e">
        <f>((I59-3)^0.5)*(I61-I62)*(2-(2*E66))^-0.5</f>
        <v>#NUM!</v>
      </c>
    </row>
    <row r="65" spans="1:9" ht="18">
      <c r="A65" s="25"/>
      <c r="B65" s="25"/>
      <c r="C65" s="25"/>
      <c r="D65" s="25"/>
      <c r="E65" s="25"/>
      <c r="F65" s="25"/>
      <c r="G65" s="25"/>
      <c r="H65" s="26"/>
      <c r="I65" s="27"/>
    </row>
    <row r="66" spans="1:9" ht="18" hidden="1">
      <c r="A66" s="25">
        <f>(I57-(I53*I55))*(I54-(I55*I58))</f>
        <v>0</v>
      </c>
      <c r="B66" s="25">
        <f>(I56-(I57*I58))*(I55-(I53*I57))</f>
        <v>0</v>
      </c>
      <c r="C66" s="25">
        <f>(I57-(I56*I58))*(I54-(I53*I56))</f>
        <v>0</v>
      </c>
      <c r="D66" s="25">
        <f>(I56-(I53*I54))*(I55-(I54*I58))</f>
        <v>0</v>
      </c>
      <c r="E66" s="25">
        <f>(0.5*(A66+B66+C66+D66))/((1-I53^2)*(1-I58^2))</f>
        <v>0</v>
      </c>
      <c r="F66" s="25"/>
      <c r="G66" s="25"/>
      <c r="H66" s="26"/>
      <c r="I66" s="27"/>
    </row>
    <row r="74" ht="18.75">
      <c r="A74" s="29"/>
    </row>
  </sheetData>
  <sheetProtection password="CCFF" sheet="1" objects="1" scenarios="1"/>
  <protectedRanges>
    <protectedRange sqref="I53:I59" name="範圍3"/>
    <protectedRange sqref="I36:I39" name="範圍2"/>
    <protectedRange sqref="I12:I16" name="範圍1"/>
  </protectedRange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29"/>
  <sheetViews>
    <sheetView workbookViewId="0" topLeftCell="A16">
      <selection activeCell="I28" sqref="I28"/>
    </sheetView>
  </sheetViews>
  <sheetFormatPr defaultColWidth="9.140625" defaultRowHeight="12.75"/>
  <cols>
    <col min="1" max="3" width="22.7109375" style="21" customWidth="1"/>
    <col min="4" max="4" width="7.8515625" style="21" customWidth="1"/>
    <col min="5" max="5" width="6.8515625" style="21" customWidth="1"/>
    <col min="6" max="6" width="7.421875" style="21" customWidth="1"/>
    <col min="7" max="7" width="5.8515625" style="21" customWidth="1"/>
    <col min="8" max="16384" width="22.7109375" style="21" customWidth="1"/>
  </cols>
  <sheetData>
    <row r="1" spans="1:9" ht="18">
      <c r="A1" s="16" t="s">
        <v>80</v>
      </c>
      <c r="B1" s="19"/>
      <c r="C1" s="19"/>
      <c r="D1" s="19"/>
      <c r="E1" s="19"/>
      <c r="F1" s="19"/>
      <c r="G1" s="19"/>
      <c r="H1" s="19"/>
      <c r="I1" s="20"/>
    </row>
    <row r="2" spans="1:9" ht="18">
      <c r="A2" s="19"/>
      <c r="B2" s="19"/>
      <c r="C2" s="19"/>
      <c r="D2" s="19"/>
      <c r="E2" s="19"/>
      <c r="F2" s="19"/>
      <c r="G2" s="19"/>
      <c r="H2" s="19"/>
      <c r="I2" s="20"/>
    </row>
    <row r="3" spans="1:9" ht="18">
      <c r="A3" s="19" t="s">
        <v>81</v>
      </c>
      <c r="B3" s="19"/>
      <c r="C3" s="19"/>
      <c r="D3" s="19"/>
      <c r="E3" s="19"/>
      <c r="F3" s="19"/>
      <c r="G3" s="19"/>
      <c r="H3" s="19"/>
      <c r="I3" s="20"/>
    </row>
    <row r="4" spans="1:9" ht="18">
      <c r="A4" s="19" t="s">
        <v>82</v>
      </c>
      <c r="B4" s="19"/>
      <c r="C4" s="19"/>
      <c r="D4" s="19"/>
      <c r="E4" s="19"/>
      <c r="F4" s="19"/>
      <c r="G4" s="19"/>
      <c r="H4" s="19"/>
      <c r="I4" s="20"/>
    </row>
    <row r="5" spans="1:9" ht="18">
      <c r="A5" s="19" t="s">
        <v>83</v>
      </c>
      <c r="B5" s="19"/>
      <c r="C5" s="19"/>
      <c r="D5" s="19"/>
      <c r="E5" s="19"/>
      <c r="F5" s="19"/>
      <c r="G5" s="19"/>
      <c r="H5" s="19"/>
      <c r="I5" s="20"/>
    </row>
    <row r="6" spans="1:9" ht="18">
      <c r="A6" s="19"/>
      <c r="B6" s="19"/>
      <c r="C6" s="19"/>
      <c r="D6" s="19"/>
      <c r="E6" s="19"/>
      <c r="F6" s="19"/>
      <c r="G6" s="19"/>
      <c r="H6" s="19"/>
      <c r="I6" s="20"/>
    </row>
    <row r="7" spans="1:9" ht="18">
      <c r="A7" s="16" t="s">
        <v>88</v>
      </c>
      <c r="B7" s="19"/>
      <c r="C7" s="19"/>
      <c r="D7" s="19"/>
      <c r="E7" s="19"/>
      <c r="F7" s="19"/>
      <c r="G7" s="19"/>
      <c r="H7" s="19"/>
      <c r="I7" s="20"/>
    </row>
    <row r="8" spans="1:9" ht="18.75" thickBot="1">
      <c r="A8" s="19"/>
      <c r="B8" s="19"/>
      <c r="C8" s="19"/>
      <c r="D8" s="19"/>
      <c r="E8" s="19"/>
      <c r="F8" s="19"/>
      <c r="G8" s="19"/>
      <c r="H8" s="19"/>
      <c r="I8" s="20"/>
    </row>
    <row r="9" spans="1:9" ht="21.75" thickBot="1">
      <c r="A9" s="19" t="s">
        <v>84</v>
      </c>
      <c r="B9" s="19"/>
      <c r="C9" s="19"/>
      <c r="D9" s="19"/>
      <c r="E9" s="19"/>
      <c r="F9" s="19"/>
      <c r="G9" s="19"/>
      <c r="H9" s="20" t="s">
        <v>117</v>
      </c>
      <c r="I9" s="22"/>
    </row>
    <row r="10" spans="1:9" ht="21.75" thickBot="1">
      <c r="A10" s="19" t="s">
        <v>85</v>
      </c>
      <c r="B10" s="19"/>
      <c r="C10" s="19"/>
      <c r="D10" s="19"/>
      <c r="E10" s="19"/>
      <c r="F10" s="19"/>
      <c r="G10" s="19"/>
      <c r="H10" s="20" t="s">
        <v>126</v>
      </c>
      <c r="I10" s="22"/>
    </row>
    <row r="11" spans="1:9" ht="21.75" thickBot="1">
      <c r="A11" s="19"/>
      <c r="B11" s="19"/>
      <c r="C11" s="19"/>
      <c r="D11" s="19"/>
      <c r="E11" s="19"/>
      <c r="F11" s="19"/>
      <c r="G11" s="19"/>
      <c r="H11" s="20" t="s">
        <v>127</v>
      </c>
      <c r="I11" s="22"/>
    </row>
    <row r="12" spans="1:9" ht="18">
      <c r="A12" s="19" t="s">
        <v>86</v>
      </c>
      <c r="B12" s="19"/>
      <c r="C12" s="19"/>
      <c r="D12" s="19"/>
      <c r="E12" s="19"/>
      <c r="F12" s="19"/>
      <c r="G12" s="19"/>
      <c r="H12" s="20"/>
      <c r="I12" s="23"/>
    </row>
    <row r="13" spans="1:9" ht="18.75" thickBot="1">
      <c r="A13" s="19"/>
      <c r="B13" s="19"/>
      <c r="C13" s="19"/>
      <c r="D13" s="19"/>
      <c r="E13" s="19"/>
      <c r="F13" s="19"/>
      <c r="G13" s="19"/>
      <c r="H13" s="20"/>
      <c r="I13" s="23"/>
    </row>
    <row r="14" spans="1:9" ht="21.75" thickBot="1">
      <c r="A14" s="19" t="s">
        <v>87</v>
      </c>
      <c r="B14" s="19"/>
      <c r="C14" s="19"/>
      <c r="D14" s="19"/>
      <c r="E14" s="19"/>
      <c r="F14" s="19"/>
      <c r="G14" s="19"/>
      <c r="H14" s="20" t="s">
        <v>128</v>
      </c>
      <c r="I14" s="24" t="e">
        <f>I9/SQRT(I10*I11)</f>
        <v>#DIV/0!</v>
      </c>
    </row>
    <row r="15" spans="8:9" s="25" customFormat="1" ht="18">
      <c r="H15" s="38"/>
      <c r="I15" s="38"/>
    </row>
    <row r="16" spans="1:9" ht="18">
      <c r="A16" s="16" t="s">
        <v>89</v>
      </c>
      <c r="B16" s="19"/>
      <c r="C16" s="19"/>
      <c r="D16" s="19"/>
      <c r="E16" s="19"/>
      <c r="F16" s="19"/>
      <c r="G16" s="19"/>
      <c r="H16" s="19"/>
      <c r="I16" s="20"/>
    </row>
    <row r="17" spans="1:9" ht="18">
      <c r="A17" s="16"/>
      <c r="B17" s="19"/>
      <c r="C17" s="19"/>
      <c r="D17" s="19"/>
      <c r="E17" s="19"/>
      <c r="F17" s="19"/>
      <c r="G17" s="19"/>
      <c r="H17" s="19"/>
      <c r="I17" s="20"/>
    </row>
    <row r="18" spans="1:9" ht="18">
      <c r="A18" s="19" t="s">
        <v>97</v>
      </c>
      <c r="B18" s="19"/>
      <c r="C18" s="19"/>
      <c r="D18" s="19"/>
      <c r="E18" s="19"/>
      <c r="F18" s="19"/>
      <c r="G18" s="19"/>
      <c r="H18" s="19"/>
      <c r="I18" s="20"/>
    </row>
    <row r="19" spans="1:9" ht="18">
      <c r="A19" s="19" t="s">
        <v>98</v>
      </c>
      <c r="B19" s="19"/>
      <c r="C19" s="19"/>
      <c r="D19" s="19"/>
      <c r="E19" s="19"/>
      <c r="F19" s="19"/>
      <c r="G19" s="19"/>
      <c r="H19" s="20"/>
      <c r="I19" s="23"/>
    </row>
    <row r="20" spans="1:9" ht="18.75" thickBot="1">
      <c r="A20" s="19"/>
      <c r="B20" s="19"/>
      <c r="C20" s="19"/>
      <c r="D20" s="19"/>
      <c r="E20" s="19"/>
      <c r="F20" s="19"/>
      <c r="G20" s="19"/>
      <c r="H20" s="20"/>
      <c r="I20" s="23"/>
    </row>
    <row r="21" spans="1:9" ht="21.75" thickBot="1">
      <c r="A21" s="19" t="s">
        <v>95</v>
      </c>
      <c r="B21" s="19"/>
      <c r="C21" s="19"/>
      <c r="D21" s="19"/>
      <c r="E21" s="19"/>
      <c r="F21" s="19"/>
      <c r="G21" s="19"/>
      <c r="H21" s="20" t="s">
        <v>117</v>
      </c>
      <c r="I21" s="22"/>
    </row>
    <row r="22" spans="1:9" ht="21.75" thickBot="1">
      <c r="A22" s="19" t="s">
        <v>96</v>
      </c>
      <c r="B22" s="19"/>
      <c r="C22" s="19"/>
      <c r="D22" s="19"/>
      <c r="E22" s="19"/>
      <c r="F22" s="19"/>
      <c r="G22" s="19"/>
      <c r="H22" s="20" t="s">
        <v>118</v>
      </c>
      <c r="I22" s="22">
        <v>12</v>
      </c>
    </row>
    <row r="23" spans="1:9" ht="21.75" thickBot="1">
      <c r="A23" s="19"/>
      <c r="B23" s="19"/>
      <c r="C23" s="19"/>
      <c r="D23" s="19"/>
      <c r="E23" s="19"/>
      <c r="F23" s="19"/>
      <c r="G23" s="19"/>
      <c r="H23" s="20" t="s">
        <v>119</v>
      </c>
      <c r="I23" s="22"/>
    </row>
    <row r="24" spans="1:9" ht="21.75" thickBot="1">
      <c r="A24" s="19" t="s">
        <v>86</v>
      </c>
      <c r="B24" s="19"/>
      <c r="C24" s="19"/>
      <c r="D24" s="19"/>
      <c r="E24" s="19"/>
      <c r="F24" s="19"/>
      <c r="G24" s="19"/>
      <c r="H24" s="20" t="s">
        <v>126</v>
      </c>
      <c r="I24" s="22"/>
    </row>
    <row r="25" spans="1:9" ht="21.75" thickBot="1">
      <c r="A25" s="19"/>
      <c r="B25" s="19"/>
      <c r="C25" s="19"/>
      <c r="D25" s="19"/>
      <c r="E25" s="19"/>
      <c r="F25" s="19"/>
      <c r="G25" s="19"/>
      <c r="H25" s="20" t="s">
        <v>127</v>
      </c>
      <c r="I25" s="22"/>
    </row>
    <row r="26" spans="1:9" ht="21.75" thickBot="1">
      <c r="A26" s="19" t="s">
        <v>99</v>
      </c>
      <c r="B26" s="19"/>
      <c r="C26" s="19"/>
      <c r="D26" s="19"/>
      <c r="E26" s="19"/>
      <c r="F26" s="19"/>
      <c r="G26" s="19"/>
      <c r="H26" s="20" t="s">
        <v>129</v>
      </c>
      <c r="I26" s="22"/>
    </row>
    <row r="27" spans="1:9" ht="18.75" thickBo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21.75" thickBot="1">
      <c r="A28" s="19"/>
      <c r="B28" s="19"/>
      <c r="C28" s="19"/>
      <c r="D28" s="19"/>
      <c r="E28" s="19"/>
      <c r="F28" s="19"/>
      <c r="G28" s="19"/>
      <c r="H28" s="20" t="s">
        <v>130</v>
      </c>
      <c r="I28" s="24" t="e">
        <f>(I21-(I22*I23))/(SQRT(1-I22^2)*SQRT(1-I23^2))</f>
        <v>#NUM!</v>
      </c>
    </row>
    <row r="29" spans="1:9" ht="21.75" thickBot="1">
      <c r="A29" s="19"/>
      <c r="B29" s="19"/>
      <c r="C29" s="19"/>
      <c r="D29" s="19"/>
      <c r="E29" s="19"/>
      <c r="F29" s="19"/>
      <c r="G29" s="19"/>
      <c r="H29" s="20" t="s">
        <v>131</v>
      </c>
      <c r="I29" s="24" t="e">
        <f>((I26*I21)-(I22*I23))/(SQRT((I24*I26)-I22^2)*SQRT((I25*I26)-I23^2))</f>
        <v>#NUM!</v>
      </c>
    </row>
  </sheetData>
  <sheetProtection password="CCFF" sheet="1" objects="1" scenarios="1"/>
  <protectedRanges>
    <protectedRange sqref="I21:I26" name="範圍2"/>
    <protectedRange sqref="I9:I11" name="範圍1"/>
  </protectedRange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27"/>
  <sheetViews>
    <sheetView workbookViewId="0" topLeftCell="A1">
      <selection activeCell="L9" sqref="L9"/>
    </sheetView>
  </sheetViews>
  <sheetFormatPr defaultColWidth="9.140625" defaultRowHeight="12.75"/>
  <cols>
    <col min="1" max="5" width="13.57421875" style="21" customWidth="1"/>
    <col min="6" max="6" width="20.57421875" style="21" customWidth="1"/>
    <col min="7" max="7" width="13.57421875" style="21" customWidth="1"/>
    <col min="8" max="8" width="13.57421875" style="28" customWidth="1"/>
    <col min="9" max="16384" width="13.57421875" style="21" customWidth="1"/>
  </cols>
  <sheetData>
    <row r="1" spans="1:9" s="18" customFormat="1" ht="18">
      <c r="A1" s="16" t="s">
        <v>133</v>
      </c>
      <c r="B1" s="16"/>
      <c r="C1" s="16"/>
      <c r="D1" s="16"/>
      <c r="E1" s="16"/>
      <c r="F1" s="16"/>
      <c r="G1" s="16"/>
      <c r="H1" s="17"/>
      <c r="I1" s="16"/>
    </row>
    <row r="2" spans="1:9" ht="19.5">
      <c r="A2" s="39" t="s">
        <v>134</v>
      </c>
      <c r="B2" s="19"/>
      <c r="C2" s="19"/>
      <c r="D2" s="19"/>
      <c r="E2" s="19"/>
      <c r="F2" s="19"/>
      <c r="G2" s="19"/>
      <c r="H2" s="20"/>
      <c r="I2" s="19"/>
    </row>
    <row r="3" spans="1:9" ht="18">
      <c r="A3" s="19" t="s">
        <v>93</v>
      </c>
      <c r="B3" s="19"/>
      <c r="C3" s="19"/>
      <c r="D3" s="19"/>
      <c r="E3" s="19"/>
      <c r="F3" s="19"/>
      <c r="G3" s="19"/>
      <c r="H3" s="20"/>
      <c r="I3" s="19"/>
    </row>
    <row r="4" spans="1:9" ht="18.75" thickBot="1">
      <c r="A4" s="19" t="s">
        <v>18</v>
      </c>
      <c r="B4" s="19"/>
      <c r="C4" s="19"/>
      <c r="D4" s="19"/>
      <c r="E4" s="19"/>
      <c r="F4" s="19"/>
      <c r="G4" s="19"/>
      <c r="H4" s="20"/>
      <c r="I4" s="19"/>
    </row>
    <row r="5" spans="1:9" ht="21.75" thickBot="1">
      <c r="A5" s="19"/>
      <c r="B5" s="19"/>
      <c r="C5" s="19"/>
      <c r="D5" s="19"/>
      <c r="E5" s="19"/>
      <c r="F5" s="19"/>
      <c r="G5" s="19"/>
      <c r="H5" s="20" t="s">
        <v>104</v>
      </c>
      <c r="I5" s="22">
        <v>0.252</v>
      </c>
    </row>
    <row r="6" spans="1:9" ht="21.75" thickBot="1">
      <c r="A6" s="19" t="s">
        <v>19</v>
      </c>
      <c r="B6" s="19"/>
      <c r="C6" s="19"/>
      <c r="D6" s="19"/>
      <c r="E6" s="19"/>
      <c r="F6" s="19"/>
      <c r="G6" s="19"/>
      <c r="H6" s="20" t="s">
        <v>105</v>
      </c>
      <c r="I6" s="22">
        <v>0.066</v>
      </c>
    </row>
    <row r="7" spans="1:9" ht="18">
      <c r="A7" s="19" t="s">
        <v>20</v>
      </c>
      <c r="B7" s="19"/>
      <c r="C7" s="19"/>
      <c r="D7" s="19"/>
      <c r="E7" s="19"/>
      <c r="F7" s="19"/>
      <c r="G7" s="19"/>
      <c r="H7" s="20"/>
      <c r="I7" s="23"/>
    </row>
    <row r="8" spans="1:9" ht="18">
      <c r="A8" s="19"/>
      <c r="B8" s="19"/>
      <c r="C8" s="19"/>
      <c r="D8" s="19"/>
      <c r="E8" s="19"/>
      <c r="F8" s="19"/>
      <c r="G8" s="19"/>
      <c r="H8" s="20"/>
      <c r="I8" s="23"/>
    </row>
    <row r="9" spans="1:9" ht="18.75" thickBot="1">
      <c r="A9" s="19" t="s">
        <v>21</v>
      </c>
      <c r="B9" s="19"/>
      <c r="C9" s="19"/>
      <c r="D9" s="19"/>
      <c r="E9" s="19"/>
      <c r="F9" s="19"/>
      <c r="G9" s="19"/>
      <c r="H9" s="20"/>
      <c r="I9" s="19"/>
    </row>
    <row r="10" spans="1:9" ht="21.75" thickBot="1">
      <c r="A10" s="19" t="s">
        <v>106</v>
      </c>
      <c r="B10" s="19"/>
      <c r="C10" s="19"/>
      <c r="D10" s="19"/>
      <c r="E10" s="19"/>
      <c r="F10" s="19"/>
      <c r="G10" s="19"/>
      <c r="H10" s="20" t="s">
        <v>107</v>
      </c>
      <c r="I10" s="22">
        <v>0.554</v>
      </c>
    </row>
    <row r="11" spans="1:9" ht="21.75" thickBot="1">
      <c r="A11" s="19"/>
      <c r="B11" s="19"/>
      <c r="C11" s="19"/>
      <c r="D11" s="19"/>
      <c r="E11" s="19"/>
      <c r="F11" s="19"/>
      <c r="G11" s="19"/>
      <c r="H11" s="20" t="s">
        <v>108</v>
      </c>
      <c r="I11" s="22">
        <v>0.119</v>
      </c>
    </row>
    <row r="12" spans="1:9" ht="18">
      <c r="A12" s="19"/>
      <c r="B12" s="19"/>
      <c r="C12" s="19"/>
      <c r="D12" s="19"/>
      <c r="E12" s="19"/>
      <c r="F12" s="19"/>
      <c r="G12" s="19"/>
      <c r="H12" s="20"/>
      <c r="I12" s="23"/>
    </row>
    <row r="13" spans="1:9" ht="18">
      <c r="A13" s="19"/>
      <c r="B13" s="19"/>
      <c r="C13" s="19"/>
      <c r="D13" s="19"/>
      <c r="E13" s="19"/>
      <c r="F13" s="19"/>
      <c r="G13" s="19"/>
      <c r="H13" s="20"/>
      <c r="I13" s="23"/>
    </row>
    <row r="14" spans="1:9" ht="18">
      <c r="A14" s="19" t="s">
        <v>101</v>
      </c>
      <c r="B14" s="19"/>
      <c r="C14" s="19"/>
      <c r="D14" s="19"/>
      <c r="E14" s="19"/>
      <c r="F14" s="19"/>
      <c r="G14" s="19"/>
      <c r="H14" s="20"/>
      <c r="I14" s="19"/>
    </row>
    <row r="15" spans="1:9" ht="18.75" thickBot="1">
      <c r="A15" s="19" t="s">
        <v>102</v>
      </c>
      <c r="B15" s="19"/>
      <c r="C15" s="19"/>
      <c r="D15" s="19"/>
      <c r="E15" s="19"/>
      <c r="F15" s="19"/>
      <c r="G15" s="19"/>
      <c r="H15" s="20"/>
      <c r="I15" s="19"/>
    </row>
    <row r="16" spans="1:9" ht="18.75" thickBot="1">
      <c r="A16" s="19" t="s">
        <v>103</v>
      </c>
      <c r="B16" s="19"/>
      <c r="C16" s="19"/>
      <c r="D16" s="19"/>
      <c r="E16" s="19"/>
      <c r="F16" s="19"/>
      <c r="G16" s="19"/>
      <c r="H16" s="20" t="s">
        <v>100</v>
      </c>
      <c r="I16" s="24">
        <f>(I5-I10)/SQRT((I6*I6)+(I11*I11))</f>
        <v>-2.2193287013037355</v>
      </c>
    </row>
    <row r="17" spans="8:9" s="25" customFormat="1" ht="18">
      <c r="H17" s="26"/>
      <c r="I17" s="27"/>
    </row>
    <row r="19" ht="18.75">
      <c r="A19" s="29"/>
    </row>
    <row r="27" ht="18.75">
      <c r="A27" s="29"/>
    </row>
  </sheetData>
  <sheetProtection password="CCFF" sheet="1" objects="1" scenarios="1"/>
  <protectedRanges>
    <protectedRange sqref="I5:I11" name="範圍1"/>
  </protectedRange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8"/>
  <sheetViews>
    <sheetView workbookViewId="0" topLeftCell="A1">
      <selection activeCell="I14" sqref="I14"/>
    </sheetView>
  </sheetViews>
  <sheetFormatPr defaultColWidth="9.140625" defaultRowHeight="12.75"/>
  <cols>
    <col min="1" max="3" width="17.57421875" style="21" customWidth="1"/>
    <col min="4" max="4" width="7.7109375" style="21" customWidth="1"/>
    <col min="5" max="5" width="5.28125" style="21" customWidth="1"/>
    <col min="6" max="6" width="12.421875" style="21" customWidth="1"/>
    <col min="7" max="7" width="6.8515625" style="21" customWidth="1"/>
    <col min="8" max="16384" width="17.57421875" style="21" customWidth="1"/>
  </cols>
  <sheetData>
    <row r="1" spans="1:9" s="18" customFormat="1" ht="18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9"/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94</v>
      </c>
      <c r="B3" s="19"/>
      <c r="C3" s="19"/>
      <c r="D3" s="19"/>
      <c r="E3" s="19"/>
      <c r="F3" s="19"/>
      <c r="G3" s="19"/>
      <c r="H3" s="19"/>
      <c r="I3" s="19"/>
    </row>
    <row r="4" spans="1:9" ht="18">
      <c r="A4" s="19" t="s">
        <v>15</v>
      </c>
      <c r="B4" s="19"/>
      <c r="C4" s="19"/>
      <c r="D4" s="19"/>
      <c r="E4" s="19"/>
      <c r="F4" s="19"/>
      <c r="G4" s="19"/>
      <c r="H4" s="19"/>
      <c r="I4" s="19"/>
    </row>
    <row r="5" spans="1:9" ht="18.75" thickBot="1">
      <c r="A5" s="19"/>
      <c r="B5" s="19"/>
      <c r="C5" s="19"/>
      <c r="D5" s="19"/>
      <c r="E5" s="19"/>
      <c r="F5" s="19"/>
      <c r="G5" s="19"/>
      <c r="H5" s="19"/>
      <c r="I5" s="19"/>
    </row>
    <row r="6" spans="1:9" ht="18.75" thickBot="1">
      <c r="A6" s="19" t="s">
        <v>4</v>
      </c>
      <c r="B6" s="19"/>
      <c r="C6" s="19"/>
      <c r="D6" s="19"/>
      <c r="E6" s="19"/>
      <c r="F6" s="19"/>
      <c r="G6" s="19"/>
      <c r="H6" s="20" t="s">
        <v>5</v>
      </c>
      <c r="I6" s="22">
        <v>0.588</v>
      </c>
    </row>
    <row r="7" spans="1:9" ht="21.75" thickBot="1">
      <c r="A7" s="19" t="s">
        <v>135</v>
      </c>
      <c r="B7" s="19"/>
      <c r="C7" s="19"/>
      <c r="D7" s="19"/>
      <c r="E7" s="19"/>
      <c r="F7" s="19"/>
      <c r="G7" s="19"/>
      <c r="H7" s="20" t="s">
        <v>136</v>
      </c>
      <c r="I7" s="22">
        <v>0.102</v>
      </c>
    </row>
    <row r="8" spans="1:9" ht="18.75" thickBot="1">
      <c r="A8" s="19"/>
      <c r="B8" s="19"/>
      <c r="C8" s="19"/>
      <c r="D8" s="19"/>
      <c r="E8" s="19"/>
      <c r="F8" s="19"/>
      <c r="G8" s="19"/>
      <c r="H8" s="19"/>
      <c r="I8" s="19"/>
    </row>
    <row r="9" spans="1:9" ht="18.75" thickBot="1">
      <c r="A9" s="19" t="s">
        <v>6</v>
      </c>
      <c r="B9" s="19"/>
      <c r="C9" s="19"/>
      <c r="D9" s="19"/>
      <c r="E9" s="19"/>
      <c r="F9" s="19"/>
      <c r="G9" s="19"/>
      <c r="H9" s="20" t="s">
        <v>7</v>
      </c>
      <c r="I9" s="22">
        <v>0.432</v>
      </c>
    </row>
    <row r="10" spans="1:9" ht="21.75" thickBot="1">
      <c r="A10" s="19" t="s">
        <v>138</v>
      </c>
      <c r="B10" s="19"/>
      <c r="C10" s="19"/>
      <c r="D10" s="19"/>
      <c r="E10" s="19"/>
      <c r="F10" s="19"/>
      <c r="G10" s="19"/>
      <c r="H10" s="20" t="s">
        <v>137</v>
      </c>
      <c r="I10" s="22">
        <v>0.061</v>
      </c>
    </row>
    <row r="11" spans="1:9" ht="18">
      <c r="A11" s="19" t="s">
        <v>8</v>
      </c>
      <c r="B11" s="19"/>
      <c r="C11" s="19"/>
      <c r="D11" s="19"/>
      <c r="E11" s="19"/>
      <c r="F11" s="19"/>
      <c r="G11" s="19"/>
      <c r="H11" s="19"/>
      <c r="I11" s="19"/>
    </row>
    <row r="12" spans="1:9" ht="18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8.75" thickBot="1">
      <c r="A13" s="19" t="s">
        <v>9</v>
      </c>
      <c r="B13" s="19"/>
      <c r="C13" s="19"/>
      <c r="D13" s="19"/>
      <c r="E13" s="19"/>
      <c r="F13" s="19"/>
      <c r="G13" s="19"/>
      <c r="H13" s="19"/>
      <c r="I13" s="19"/>
    </row>
    <row r="14" spans="1:9" ht="18.75" thickBot="1">
      <c r="A14" s="19" t="s">
        <v>11</v>
      </c>
      <c r="B14" s="19"/>
      <c r="C14" s="19"/>
      <c r="D14" s="19"/>
      <c r="E14" s="19"/>
      <c r="F14" s="19"/>
      <c r="G14" s="19"/>
      <c r="H14" s="20" t="s">
        <v>12</v>
      </c>
      <c r="I14" s="24">
        <f>(I6*I9)/SQRT((I9*I9*I7*I7)+(I6*I6*I10*I10))</f>
        <v>4.4707898048950785</v>
      </c>
    </row>
    <row r="15" spans="1:9" ht="18.75" thickBot="1">
      <c r="A15" s="19" t="s">
        <v>14</v>
      </c>
      <c r="B15" s="19"/>
      <c r="C15" s="19"/>
      <c r="D15" s="19"/>
      <c r="E15" s="19"/>
      <c r="F15" s="19"/>
      <c r="G15" s="19"/>
      <c r="H15" s="19"/>
      <c r="I15" s="19"/>
    </row>
    <row r="16" spans="1:9" ht="18.75" thickBot="1">
      <c r="A16" s="19"/>
      <c r="B16" s="19"/>
      <c r="C16" s="19"/>
      <c r="D16" s="19"/>
      <c r="E16" s="19"/>
      <c r="F16" s="19"/>
      <c r="G16" s="19"/>
      <c r="H16" s="20" t="s">
        <v>13</v>
      </c>
      <c r="I16" s="24">
        <f>(I6*I9)/SQRT((I9*I9*I7*I7)+(I6*I6*I10*I10)+(I7*I7*I10*I10))</f>
        <v>4.444220771265968</v>
      </c>
    </row>
    <row r="17" spans="1:9" ht="18.75" thickBo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8.75" thickBot="1">
      <c r="A18" s="19"/>
      <c r="B18" s="19"/>
      <c r="C18" s="19"/>
      <c r="D18" s="19"/>
      <c r="E18" s="19"/>
      <c r="F18" s="19"/>
      <c r="G18" s="19"/>
      <c r="H18" s="20" t="s">
        <v>132</v>
      </c>
      <c r="I18" s="24">
        <f>(I6*I9)/SQRT((I9*I9*I7*I7)+(I6*I6*I10*I10)-(I7*I7*I10*I10))</f>
        <v>4.497841123579662</v>
      </c>
    </row>
  </sheetData>
  <sheetProtection password="CCFF" sheet="1" objects="1" scenarios="1"/>
  <protectedRanges>
    <protectedRange sqref="I6:I10" name="範圍1"/>
  </protectedRange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workbookViewId="0" topLeftCell="A1">
      <selection activeCell="A3" sqref="A3:IV3"/>
    </sheetView>
  </sheetViews>
  <sheetFormatPr defaultColWidth="9.140625" defaultRowHeight="12.75"/>
  <sheetData>
    <row r="1" spans="1:9" ht="15.75">
      <c r="A1" s="4" t="s">
        <v>47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/>
      <c r="B2" s="41" t="s">
        <v>44</v>
      </c>
      <c r="C2" s="42"/>
      <c r="D2" s="42"/>
      <c r="E2" s="42"/>
      <c r="F2" s="42"/>
      <c r="G2" s="42"/>
      <c r="H2" s="42"/>
      <c r="I2" s="43"/>
    </row>
    <row r="3" spans="1:9" ht="12.75">
      <c r="A3" s="2"/>
      <c r="B3" s="3">
        <v>0.1</v>
      </c>
      <c r="C3" s="3">
        <v>0.05</v>
      </c>
      <c r="D3" s="3">
        <v>0.025</v>
      </c>
      <c r="E3" s="3">
        <v>0.005</v>
      </c>
      <c r="F3" s="3">
        <v>0.0025</v>
      </c>
      <c r="G3" s="3">
        <v>0.0005</v>
      </c>
      <c r="H3" s="3">
        <v>0.00025</v>
      </c>
      <c r="I3" s="3">
        <v>5E-05</v>
      </c>
    </row>
    <row r="4" spans="1:9" ht="12.75" customHeight="1">
      <c r="A4" s="2"/>
      <c r="B4" s="41" t="s">
        <v>45</v>
      </c>
      <c r="C4" s="42"/>
      <c r="D4" s="42"/>
      <c r="E4" s="42"/>
      <c r="F4" s="42"/>
      <c r="G4" s="42"/>
      <c r="H4" s="42"/>
      <c r="I4" s="43"/>
    </row>
    <row r="5" spans="1:9" ht="12.75">
      <c r="A5" s="5" t="s">
        <v>50</v>
      </c>
      <c r="B5" s="6">
        <v>0.2</v>
      </c>
      <c r="C5" s="6">
        <v>0.1</v>
      </c>
      <c r="D5" s="6">
        <v>0.05</v>
      </c>
      <c r="E5" s="6">
        <v>0.01</v>
      </c>
      <c r="F5" s="6">
        <v>0.005</v>
      </c>
      <c r="G5" s="6">
        <v>0.001</v>
      </c>
      <c r="H5" s="6">
        <v>0.0005</v>
      </c>
      <c r="I5" s="6">
        <v>0.0001</v>
      </c>
    </row>
    <row r="6" spans="1:9" ht="12.75">
      <c r="A6" s="7">
        <v>2</v>
      </c>
      <c r="B6" s="7">
        <v>1.89</v>
      </c>
      <c r="C6" s="7">
        <v>2.92</v>
      </c>
      <c r="D6" s="7">
        <v>4.3</v>
      </c>
      <c r="E6" s="7">
        <v>9.92</v>
      </c>
      <c r="F6" s="7">
        <v>14.09</v>
      </c>
      <c r="G6" s="7">
        <v>31.6</v>
      </c>
      <c r="H6" s="7">
        <v>44.7</v>
      </c>
      <c r="I6" s="7">
        <v>100.14</v>
      </c>
    </row>
    <row r="7" spans="1:9" ht="12.75">
      <c r="A7" s="7">
        <v>3</v>
      </c>
      <c r="B7" s="7">
        <v>1.64</v>
      </c>
      <c r="C7" s="7">
        <v>2.35</v>
      </c>
      <c r="D7" s="7">
        <v>3.18</v>
      </c>
      <c r="E7" s="7">
        <v>5.84</v>
      </c>
      <c r="F7" s="7">
        <v>7.45</v>
      </c>
      <c r="G7" s="7">
        <v>12.92</v>
      </c>
      <c r="H7" s="7">
        <v>16.33</v>
      </c>
      <c r="I7" s="7">
        <v>28.01</v>
      </c>
    </row>
    <row r="8" spans="1:9" ht="12.75">
      <c r="A8" s="7">
        <v>4</v>
      </c>
      <c r="B8" s="7">
        <v>1.53</v>
      </c>
      <c r="C8" s="7">
        <v>2.13</v>
      </c>
      <c r="D8" s="7">
        <v>2.78</v>
      </c>
      <c r="E8" s="7">
        <v>4.6</v>
      </c>
      <c r="F8" s="7">
        <v>5.6</v>
      </c>
      <c r="G8" s="7">
        <v>8.61</v>
      </c>
      <c r="H8" s="7">
        <v>10.31</v>
      </c>
      <c r="I8" s="7">
        <v>15.53</v>
      </c>
    </row>
    <row r="9" spans="1:9" ht="12.75">
      <c r="A9" s="7">
        <v>5</v>
      </c>
      <c r="B9" s="7">
        <v>1.48</v>
      </c>
      <c r="C9" s="7">
        <v>2.02</v>
      </c>
      <c r="D9" s="7">
        <v>2.57</v>
      </c>
      <c r="E9" s="7">
        <v>4.03</v>
      </c>
      <c r="F9" s="7">
        <v>4.77</v>
      </c>
      <c r="G9" s="7">
        <v>6.87</v>
      </c>
      <c r="H9" s="7">
        <v>7.98</v>
      </c>
      <c r="I9" s="7">
        <v>11.18</v>
      </c>
    </row>
    <row r="10" spans="1:9" ht="12.75">
      <c r="A10" s="7">
        <v>6</v>
      </c>
      <c r="B10" s="7">
        <v>1.44</v>
      </c>
      <c r="C10" s="7">
        <v>1.94</v>
      </c>
      <c r="D10" s="7">
        <v>2.45</v>
      </c>
      <c r="E10" s="7">
        <v>3.71</v>
      </c>
      <c r="F10" s="7">
        <v>4.32</v>
      </c>
      <c r="G10" s="7">
        <v>5.96</v>
      </c>
      <c r="H10" s="7">
        <v>6.79</v>
      </c>
      <c r="I10" s="7">
        <v>9.08</v>
      </c>
    </row>
    <row r="11" spans="1:9" ht="12.75">
      <c r="A11" s="7">
        <v>7</v>
      </c>
      <c r="B11" s="7">
        <v>1.41</v>
      </c>
      <c r="C11" s="7">
        <v>1.89</v>
      </c>
      <c r="D11" s="7">
        <v>2.36</v>
      </c>
      <c r="E11" s="7">
        <v>3.5</v>
      </c>
      <c r="F11" s="7">
        <v>4.03</v>
      </c>
      <c r="G11" s="7">
        <v>5.41</v>
      </c>
      <c r="H11" s="7">
        <v>6.08</v>
      </c>
      <c r="I11" s="7">
        <v>7.89</v>
      </c>
    </row>
    <row r="12" spans="1:9" ht="12.75">
      <c r="A12" s="7">
        <v>8</v>
      </c>
      <c r="B12" s="7">
        <v>1.4</v>
      </c>
      <c r="C12" s="7">
        <v>1.86</v>
      </c>
      <c r="D12" s="7">
        <v>2.31</v>
      </c>
      <c r="E12" s="7">
        <v>3.36</v>
      </c>
      <c r="F12" s="7">
        <v>3.83</v>
      </c>
      <c r="G12" s="7">
        <v>5.04</v>
      </c>
      <c r="H12" s="7">
        <v>5.62</v>
      </c>
      <c r="I12" s="7">
        <v>7.12</v>
      </c>
    </row>
    <row r="13" spans="1:9" ht="12.75">
      <c r="A13" s="7">
        <v>9</v>
      </c>
      <c r="B13" s="7">
        <v>1.38</v>
      </c>
      <c r="C13" s="7">
        <v>1.83</v>
      </c>
      <c r="D13" s="7">
        <v>2.26</v>
      </c>
      <c r="E13" s="7">
        <v>3.25</v>
      </c>
      <c r="F13" s="7">
        <v>3.69</v>
      </c>
      <c r="G13" s="7">
        <v>4.78</v>
      </c>
      <c r="H13" s="7">
        <v>5.29</v>
      </c>
      <c r="I13" s="7">
        <v>6.59</v>
      </c>
    </row>
    <row r="14" spans="1:9" ht="12.75">
      <c r="A14" s="7">
        <v>10</v>
      </c>
      <c r="B14" s="7">
        <v>1.37</v>
      </c>
      <c r="C14" s="7">
        <v>1.81</v>
      </c>
      <c r="D14" s="7">
        <v>2.23</v>
      </c>
      <c r="E14" s="7">
        <v>3.17</v>
      </c>
      <c r="F14" s="7">
        <v>3.58</v>
      </c>
      <c r="G14" s="7">
        <v>4.59</v>
      </c>
      <c r="H14" s="7">
        <v>5.05</v>
      </c>
      <c r="I14" s="7">
        <v>6.21</v>
      </c>
    </row>
    <row r="15" spans="1:9" ht="12.75">
      <c r="A15" s="7">
        <v>11</v>
      </c>
      <c r="B15" s="7">
        <v>1.36</v>
      </c>
      <c r="C15" s="7">
        <v>1.8</v>
      </c>
      <c r="D15" s="7">
        <v>2.2</v>
      </c>
      <c r="E15" s="7">
        <v>3.11</v>
      </c>
      <c r="F15" s="7">
        <v>3.5</v>
      </c>
      <c r="G15" s="7">
        <v>4.44</v>
      </c>
      <c r="H15" s="7">
        <v>4.86</v>
      </c>
      <c r="I15" s="7">
        <v>5.92</v>
      </c>
    </row>
    <row r="16" spans="1:9" ht="12.75">
      <c r="A16" s="7">
        <v>12</v>
      </c>
      <c r="B16" s="7">
        <v>1.36</v>
      </c>
      <c r="C16" s="7">
        <v>1.78</v>
      </c>
      <c r="D16" s="7">
        <v>2.18</v>
      </c>
      <c r="E16" s="7">
        <v>3.05</v>
      </c>
      <c r="F16" s="7">
        <v>3.43</v>
      </c>
      <c r="G16" s="7">
        <v>4.32</v>
      </c>
      <c r="H16" s="7">
        <v>4.72</v>
      </c>
      <c r="I16" s="7">
        <v>5.7</v>
      </c>
    </row>
    <row r="17" spans="1:9" ht="12.75">
      <c r="A17" s="7">
        <v>13</v>
      </c>
      <c r="B17" s="7">
        <v>1.35</v>
      </c>
      <c r="C17" s="7">
        <v>1.77</v>
      </c>
      <c r="D17" s="7">
        <v>2.16</v>
      </c>
      <c r="E17" s="7">
        <v>3.01</v>
      </c>
      <c r="F17" s="7">
        <v>3.37</v>
      </c>
      <c r="G17" s="7">
        <v>4.22</v>
      </c>
      <c r="H17" s="7">
        <v>4.6</v>
      </c>
      <c r="I17" s="7">
        <v>5.51</v>
      </c>
    </row>
    <row r="18" spans="1:9" ht="12.75">
      <c r="A18" s="7">
        <v>14</v>
      </c>
      <c r="B18" s="7">
        <v>1.35</v>
      </c>
      <c r="C18" s="7">
        <v>1.76</v>
      </c>
      <c r="D18" s="7">
        <v>2.14</v>
      </c>
      <c r="E18" s="7">
        <v>2.98</v>
      </c>
      <c r="F18" s="7">
        <v>3.33</v>
      </c>
      <c r="G18" s="7">
        <v>4.14</v>
      </c>
      <c r="H18" s="7">
        <v>4.5</v>
      </c>
      <c r="I18" s="7">
        <v>5.36</v>
      </c>
    </row>
    <row r="19" spans="1:9" ht="12.75">
      <c r="A19" s="7">
        <v>15</v>
      </c>
      <c r="B19" s="7">
        <v>1.34</v>
      </c>
      <c r="C19" s="7">
        <v>1.75</v>
      </c>
      <c r="D19" s="7">
        <v>2.13</v>
      </c>
      <c r="E19" s="7">
        <v>2.95</v>
      </c>
      <c r="F19" s="7">
        <v>3.29</v>
      </c>
      <c r="G19" s="7">
        <v>4.07</v>
      </c>
      <c r="H19" s="7">
        <v>4.42</v>
      </c>
      <c r="I19" s="7">
        <v>5.24</v>
      </c>
    </row>
    <row r="20" spans="1:9" ht="12.75">
      <c r="A20" s="7">
        <v>16</v>
      </c>
      <c r="B20" s="7">
        <v>1.34</v>
      </c>
      <c r="C20" s="7">
        <v>1.75</v>
      </c>
      <c r="D20" s="7">
        <v>2.12</v>
      </c>
      <c r="E20" s="7">
        <v>2.92</v>
      </c>
      <c r="F20" s="7">
        <v>3.25</v>
      </c>
      <c r="G20" s="7">
        <v>4.01</v>
      </c>
      <c r="H20" s="7">
        <v>4.35</v>
      </c>
      <c r="I20" s="7">
        <v>5.13</v>
      </c>
    </row>
    <row r="21" spans="1:9" ht="12.75">
      <c r="A21" s="7">
        <v>17</v>
      </c>
      <c r="B21" s="7">
        <v>1.33</v>
      </c>
      <c r="C21" s="7">
        <v>1.74</v>
      </c>
      <c r="D21" s="7">
        <v>2.11</v>
      </c>
      <c r="E21" s="7">
        <v>2.9</v>
      </c>
      <c r="F21" s="7">
        <v>3.22</v>
      </c>
      <c r="G21" s="7">
        <v>3.97</v>
      </c>
      <c r="H21" s="7">
        <v>4.29</v>
      </c>
      <c r="I21" s="7">
        <v>5.04</v>
      </c>
    </row>
    <row r="22" spans="1:9" ht="12.75">
      <c r="A22" s="7">
        <v>18</v>
      </c>
      <c r="B22" s="7">
        <v>1.33</v>
      </c>
      <c r="C22" s="7">
        <v>1.73</v>
      </c>
      <c r="D22" s="7">
        <v>2.1</v>
      </c>
      <c r="E22" s="7">
        <v>2.88</v>
      </c>
      <c r="F22" s="7">
        <v>3.2</v>
      </c>
      <c r="G22" s="7">
        <v>3.92</v>
      </c>
      <c r="H22" s="7">
        <v>4.23</v>
      </c>
      <c r="I22" s="7">
        <v>4.97</v>
      </c>
    </row>
    <row r="23" spans="1:9" ht="12.75">
      <c r="A23" s="7">
        <v>19</v>
      </c>
      <c r="B23" s="7">
        <v>1.33</v>
      </c>
      <c r="C23" s="7">
        <v>1.73</v>
      </c>
      <c r="D23" s="7">
        <v>2.09</v>
      </c>
      <c r="E23" s="7">
        <v>2.86</v>
      </c>
      <c r="F23" s="7">
        <v>3.17</v>
      </c>
      <c r="G23" s="7">
        <v>3.88</v>
      </c>
      <c r="H23" s="7">
        <v>4.19</v>
      </c>
      <c r="I23" s="7">
        <v>4.9</v>
      </c>
    </row>
    <row r="24" spans="1:9" ht="12.75">
      <c r="A24" s="7">
        <v>20</v>
      </c>
      <c r="B24" s="7">
        <v>1.33</v>
      </c>
      <c r="C24" s="7">
        <v>1.72</v>
      </c>
      <c r="D24" s="7">
        <v>2.09</v>
      </c>
      <c r="E24" s="7">
        <v>2.85</v>
      </c>
      <c r="F24" s="7">
        <v>3.15</v>
      </c>
      <c r="G24" s="7">
        <v>3.85</v>
      </c>
      <c r="H24" s="7">
        <v>4.15</v>
      </c>
      <c r="I24" s="7">
        <v>4.84</v>
      </c>
    </row>
    <row r="25" spans="1:9" ht="12.75">
      <c r="A25" s="7">
        <v>21</v>
      </c>
      <c r="B25" s="7">
        <v>1.32</v>
      </c>
      <c r="C25" s="7">
        <v>1.72</v>
      </c>
      <c r="D25" s="7">
        <v>2.08</v>
      </c>
      <c r="E25" s="7">
        <v>2.83</v>
      </c>
      <c r="F25" s="7">
        <v>3.14</v>
      </c>
      <c r="G25" s="7">
        <v>3.82</v>
      </c>
      <c r="H25" s="7">
        <v>4.11</v>
      </c>
      <c r="I25" s="7">
        <v>4.78</v>
      </c>
    </row>
    <row r="26" spans="1:9" ht="12.75">
      <c r="A26" s="7">
        <v>22</v>
      </c>
      <c r="B26" s="7">
        <v>1.32</v>
      </c>
      <c r="C26" s="7">
        <v>1.72</v>
      </c>
      <c r="D26" s="7">
        <v>2.07</v>
      </c>
      <c r="E26" s="7">
        <v>2.82</v>
      </c>
      <c r="F26" s="7">
        <v>3.12</v>
      </c>
      <c r="G26" s="7">
        <v>3.79</v>
      </c>
      <c r="H26" s="7">
        <v>4.08</v>
      </c>
      <c r="I26" s="7">
        <v>4.74</v>
      </c>
    </row>
    <row r="27" spans="1:9" ht="12.75">
      <c r="A27" s="7">
        <v>23</v>
      </c>
      <c r="B27" s="7">
        <v>1.32</v>
      </c>
      <c r="C27" s="7">
        <v>1.71</v>
      </c>
      <c r="D27" s="7">
        <v>2.07</v>
      </c>
      <c r="E27" s="7">
        <v>2.81</v>
      </c>
      <c r="F27" s="7">
        <v>3.1</v>
      </c>
      <c r="G27" s="7">
        <v>3.77</v>
      </c>
      <c r="H27" s="7">
        <v>4.05</v>
      </c>
      <c r="I27" s="7">
        <v>4.69</v>
      </c>
    </row>
    <row r="28" spans="1:9" ht="12.75">
      <c r="A28" s="7">
        <v>24</v>
      </c>
      <c r="B28" s="7">
        <v>1.32</v>
      </c>
      <c r="C28" s="7">
        <v>1.71</v>
      </c>
      <c r="D28" s="7">
        <v>2.06</v>
      </c>
      <c r="E28" s="7">
        <v>2.8</v>
      </c>
      <c r="F28" s="7">
        <v>3.09</v>
      </c>
      <c r="G28" s="7">
        <v>3.75</v>
      </c>
      <c r="H28" s="7">
        <v>4.02</v>
      </c>
      <c r="I28" s="7">
        <v>4.65</v>
      </c>
    </row>
    <row r="29" spans="1:9" ht="12.75">
      <c r="A29" s="7">
        <v>25</v>
      </c>
      <c r="B29" s="7">
        <v>1.32</v>
      </c>
      <c r="C29" s="7">
        <v>1.71</v>
      </c>
      <c r="D29" s="7">
        <v>2.06</v>
      </c>
      <c r="E29" s="7">
        <v>2.79</v>
      </c>
      <c r="F29" s="7">
        <v>3.08</v>
      </c>
      <c r="G29" s="7">
        <v>3.73</v>
      </c>
      <c r="H29" s="7">
        <v>4</v>
      </c>
      <c r="I29" s="7">
        <v>4.62</v>
      </c>
    </row>
    <row r="30" spans="1:9" ht="12.75">
      <c r="A30" s="7">
        <v>26</v>
      </c>
      <c r="B30" s="7">
        <v>1.31</v>
      </c>
      <c r="C30" s="7">
        <v>1.71</v>
      </c>
      <c r="D30" s="7">
        <v>2.06</v>
      </c>
      <c r="E30" s="7">
        <v>2.78</v>
      </c>
      <c r="F30" s="7">
        <v>3.07</v>
      </c>
      <c r="G30" s="7">
        <v>3.71</v>
      </c>
      <c r="H30" s="7">
        <v>3.97</v>
      </c>
      <c r="I30" s="7">
        <v>4.59</v>
      </c>
    </row>
    <row r="31" spans="1:9" ht="12.75">
      <c r="A31" s="7">
        <v>27</v>
      </c>
      <c r="B31" s="7">
        <v>1.31</v>
      </c>
      <c r="C31" s="7">
        <v>1.7</v>
      </c>
      <c r="D31" s="7">
        <v>2.05</v>
      </c>
      <c r="E31" s="7">
        <v>2.77</v>
      </c>
      <c r="F31" s="7">
        <v>3.06</v>
      </c>
      <c r="G31" s="7">
        <v>3.69</v>
      </c>
      <c r="H31" s="7">
        <v>3.95</v>
      </c>
      <c r="I31" s="7">
        <v>4.56</v>
      </c>
    </row>
    <row r="32" spans="1:9" ht="12.75">
      <c r="A32" s="7">
        <v>28</v>
      </c>
      <c r="B32" s="7">
        <v>1.31</v>
      </c>
      <c r="C32" s="7">
        <v>1.7</v>
      </c>
      <c r="D32" s="7">
        <v>2.05</v>
      </c>
      <c r="E32" s="7">
        <v>2.76</v>
      </c>
      <c r="F32" s="7">
        <v>3.05</v>
      </c>
      <c r="G32" s="7">
        <v>3.67</v>
      </c>
      <c r="H32" s="7">
        <v>3.93</v>
      </c>
      <c r="I32" s="7">
        <v>4.53</v>
      </c>
    </row>
    <row r="33" spans="1:9" ht="12.75">
      <c r="A33" s="7">
        <v>29</v>
      </c>
      <c r="B33" s="7">
        <v>1.31</v>
      </c>
      <c r="C33" s="7">
        <v>1.7</v>
      </c>
      <c r="D33" s="7">
        <v>2.05</v>
      </c>
      <c r="E33" s="7">
        <v>2.76</v>
      </c>
      <c r="F33" s="7">
        <v>3.04</v>
      </c>
      <c r="G33" s="7">
        <v>3.66</v>
      </c>
      <c r="H33" s="7">
        <v>3.92</v>
      </c>
      <c r="I33" s="7">
        <v>4.51</v>
      </c>
    </row>
    <row r="34" spans="1:9" ht="12.75">
      <c r="A34" s="7">
        <v>30</v>
      </c>
      <c r="B34" s="7">
        <v>1.31</v>
      </c>
      <c r="C34" s="7">
        <v>1.7</v>
      </c>
      <c r="D34" s="7">
        <v>2.04</v>
      </c>
      <c r="E34" s="7">
        <v>2.75</v>
      </c>
      <c r="F34" s="7">
        <v>3.03</v>
      </c>
      <c r="G34" s="7">
        <v>3.65</v>
      </c>
      <c r="H34" s="7">
        <v>3.9</v>
      </c>
      <c r="I34" s="7">
        <v>4.48</v>
      </c>
    </row>
    <row r="35" spans="1:9" ht="12.75">
      <c r="A35" s="7">
        <v>35</v>
      </c>
      <c r="B35" s="7">
        <v>1.31</v>
      </c>
      <c r="C35" s="7">
        <v>1.69</v>
      </c>
      <c r="D35" s="7">
        <v>2.03</v>
      </c>
      <c r="E35" s="7">
        <v>2.72</v>
      </c>
      <c r="F35" s="7">
        <v>3</v>
      </c>
      <c r="G35" s="7">
        <v>3.59</v>
      </c>
      <c r="H35" s="7">
        <v>3.84</v>
      </c>
      <c r="I35" s="7">
        <v>4.39</v>
      </c>
    </row>
    <row r="36" spans="1:9" ht="12.75">
      <c r="A36" s="7">
        <v>40</v>
      </c>
      <c r="B36" s="7">
        <v>1.3</v>
      </c>
      <c r="C36" s="7">
        <v>1.68</v>
      </c>
      <c r="D36" s="7">
        <v>2.02</v>
      </c>
      <c r="E36" s="7">
        <v>2.7</v>
      </c>
      <c r="F36" s="7">
        <v>2.97</v>
      </c>
      <c r="G36" s="7">
        <v>3.55</v>
      </c>
      <c r="H36" s="7">
        <v>3.79</v>
      </c>
      <c r="I36" s="7">
        <v>4.32</v>
      </c>
    </row>
    <row r="37" spans="1:9" ht="12.75">
      <c r="A37" s="7">
        <v>45</v>
      </c>
      <c r="B37" s="7">
        <v>1.3</v>
      </c>
      <c r="C37" s="7">
        <v>1.68</v>
      </c>
      <c r="D37" s="7">
        <v>2.01</v>
      </c>
      <c r="E37" s="7">
        <v>2.69</v>
      </c>
      <c r="F37" s="7">
        <v>2.95</v>
      </c>
      <c r="G37" s="7">
        <v>3.52</v>
      </c>
      <c r="H37" s="7">
        <v>3.75</v>
      </c>
      <c r="I37" s="7">
        <v>4.27</v>
      </c>
    </row>
    <row r="38" spans="1:9" ht="12.75">
      <c r="A38" s="7">
        <v>50</v>
      </c>
      <c r="B38" s="7">
        <v>1.3</v>
      </c>
      <c r="C38" s="7">
        <v>1.68</v>
      </c>
      <c r="D38" s="7">
        <v>2.01</v>
      </c>
      <c r="E38" s="7">
        <v>2.68</v>
      </c>
      <c r="F38" s="7">
        <v>2.94</v>
      </c>
      <c r="G38" s="7">
        <v>3.5</v>
      </c>
      <c r="H38" s="7">
        <v>3.72</v>
      </c>
      <c r="I38" s="7">
        <v>4.23</v>
      </c>
    </row>
    <row r="39" spans="1:9" ht="12.75">
      <c r="A39" s="7">
        <v>55</v>
      </c>
      <c r="B39" s="7">
        <v>1.3</v>
      </c>
      <c r="C39" s="7">
        <v>1.67</v>
      </c>
      <c r="D39" s="7">
        <v>2</v>
      </c>
      <c r="E39" s="7">
        <v>2.67</v>
      </c>
      <c r="F39" s="7">
        <v>2.92</v>
      </c>
      <c r="G39" s="7">
        <v>3.48</v>
      </c>
      <c r="H39" s="7">
        <v>3.7</v>
      </c>
      <c r="I39" s="7">
        <v>4.2</v>
      </c>
    </row>
    <row r="40" spans="1:9" ht="12.75">
      <c r="A40" s="7">
        <v>60</v>
      </c>
      <c r="B40" s="7">
        <v>1.3</v>
      </c>
      <c r="C40" s="7">
        <v>1.67</v>
      </c>
      <c r="D40" s="7">
        <v>2</v>
      </c>
      <c r="E40" s="7">
        <v>2.66</v>
      </c>
      <c r="F40" s="7">
        <v>2.91</v>
      </c>
      <c r="G40" s="7">
        <v>3.46</v>
      </c>
      <c r="H40" s="7">
        <v>3.68</v>
      </c>
      <c r="I40" s="7">
        <v>4.17</v>
      </c>
    </row>
    <row r="41" spans="1:9" ht="12.75">
      <c r="A41" s="7">
        <v>65</v>
      </c>
      <c r="B41" s="7">
        <v>1.29</v>
      </c>
      <c r="C41" s="7">
        <v>1.67</v>
      </c>
      <c r="D41" s="7">
        <v>2</v>
      </c>
      <c r="E41" s="7">
        <v>2.65</v>
      </c>
      <c r="F41" s="7">
        <v>2.91</v>
      </c>
      <c r="G41" s="7">
        <v>3.45</v>
      </c>
      <c r="H41" s="7">
        <v>3.66</v>
      </c>
      <c r="I41" s="7">
        <v>4.15</v>
      </c>
    </row>
    <row r="42" spans="1:9" ht="12.75">
      <c r="A42" s="7">
        <v>70</v>
      </c>
      <c r="B42" s="7">
        <v>1.29</v>
      </c>
      <c r="C42" s="7">
        <v>1.67</v>
      </c>
      <c r="D42" s="7">
        <v>1.99</v>
      </c>
      <c r="E42" s="7">
        <v>2.65</v>
      </c>
      <c r="F42" s="7">
        <v>2.9</v>
      </c>
      <c r="G42" s="7">
        <v>3.43</v>
      </c>
      <c r="H42" s="7">
        <v>3.65</v>
      </c>
      <c r="I42" s="7">
        <v>4.13</v>
      </c>
    </row>
    <row r="43" spans="1:9" ht="12.75">
      <c r="A43" s="7">
        <v>75</v>
      </c>
      <c r="B43" s="7">
        <v>1.29</v>
      </c>
      <c r="C43" s="7">
        <v>1.67</v>
      </c>
      <c r="D43" s="7">
        <v>1.99</v>
      </c>
      <c r="E43" s="7">
        <v>2.64</v>
      </c>
      <c r="F43" s="7">
        <v>2.89</v>
      </c>
      <c r="G43" s="7">
        <v>3.42</v>
      </c>
      <c r="H43" s="7">
        <v>3.64</v>
      </c>
      <c r="I43" s="7">
        <v>4.11</v>
      </c>
    </row>
    <row r="44" spans="1:9" ht="12.75">
      <c r="A44" s="7">
        <v>80</v>
      </c>
      <c r="B44" s="7">
        <v>1.29</v>
      </c>
      <c r="C44" s="7">
        <v>1.66</v>
      </c>
      <c r="D44" s="7">
        <v>1.99</v>
      </c>
      <c r="E44" s="7">
        <v>2.64</v>
      </c>
      <c r="F44" s="7">
        <v>2.89</v>
      </c>
      <c r="G44" s="7">
        <v>3.42</v>
      </c>
      <c r="H44" s="7">
        <v>3.63</v>
      </c>
      <c r="I44" s="7">
        <v>4.1</v>
      </c>
    </row>
    <row r="45" spans="1:9" ht="12.75">
      <c r="A45" s="7">
        <v>85</v>
      </c>
      <c r="B45" s="7">
        <v>1.29</v>
      </c>
      <c r="C45" s="7">
        <v>1.66</v>
      </c>
      <c r="D45" s="7">
        <v>1.99</v>
      </c>
      <c r="E45" s="7">
        <v>2.63</v>
      </c>
      <c r="F45" s="7">
        <v>2.88</v>
      </c>
      <c r="G45" s="7">
        <v>3.41</v>
      </c>
      <c r="H45" s="7">
        <v>3.62</v>
      </c>
      <c r="I45" s="7">
        <v>4.08</v>
      </c>
    </row>
    <row r="46" spans="1:9" ht="12.75">
      <c r="A46" s="7">
        <v>90</v>
      </c>
      <c r="B46" s="7">
        <v>1.29</v>
      </c>
      <c r="C46" s="7">
        <v>1.66</v>
      </c>
      <c r="D46" s="7">
        <v>1.99</v>
      </c>
      <c r="E46" s="7">
        <v>2.63</v>
      </c>
      <c r="F46" s="7">
        <v>2.88</v>
      </c>
      <c r="G46" s="7">
        <v>3.4</v>
      </c>
      <c r="H46" s="7">
        <v>3.61</v>
      </c>
      <c r="I46" s="7">
        <v>4.07</v>
      </c>
    </row>
    <row r="47" spans="1:9" ht="12.75">
      <c r="A47" s="7">
        <v>95</v>
      </c>
      <c r="B47" s="7">
        <v>1.29</v>
      </c>
      <c r="C47" s="7">
        <v>1.66</v>
      </c>
      <c r="D47" s="7">
        <v>1.99</v>
      </c>
      <c r="E47" s="7">
        <v>2.63</v>
      </c>
      <c r="F47" s="7">
        <v>2.87</v>
      </c>
      <c r="G47" s="7">
        <v>3.4</v>
      </c>
      <c r="H47" s="7">
        <v>3.6</v>
      </c>
      <c r="I47" s="7">
        <v>4.06</v>
      </c>
    </row>
    <row r="48" spans="1:9" ht="12.75">
      <c r="A48" s="7">
        <v>100</v>
      </c>
      <c r="B48" s="7">
        <v>1.29</v>
      </c>
      <c r="C48" s="7">
        <v>1.66</v>
      </c>
      <c r="D48" s="7">
        <v>1.98</v>
      </c>
      <c r="E48" s="7">
        <v>2.63</v>
      </c>
      <c r="F48" s="7">
        <v>2.87</v>
      </c>
      <c r="G48" s="7">
        <v>3.39</v>
      </c>
      <c r="H48" s="7">
        <v>3.6</v>
      </c>
      <c r="I48" s="7">
        <v>4.05</v>
      </c>
    </row>
    <row r="49" spans="1:9" ht="12.75">
      <c r="A49" s="7">
        <v>200</v>
      </c>
      <c r="B49" s="7">
        <v>1.29</v>
      </c>
      <c r="C49" s="7">
        <v>1.65</v>
      </c>
      <c r="D49" s="7">
        <v>1.97</v>
      </c>
      <c r="E49" s="7">
        <v>2.6</v>
      </c>
      <c r="F49" s="7">
        <v>2.84</v>
      </c>
      <c r="G49" s="7">
        <v>3.34</v>
      </c>
      <c r="H49" s="7">
        <v>3.54</v>
      </c>
      <c r="I49" s="7">
        <v>3.97</v>
      </c>
    </row>
    <row r="50" spans="1:9" ht="12.75">
      <c r="A50" s="7">
        <v>500</v>
      </c>
      <c r="B50" s="7">
        <v>1.28</v>
      </c>
      <c r="C50" s="7">
        <v>1.65</v>
      </c>
      <c r="D50" s="7">
        <v>1.96</v>
      </c>
      <c r="E50" s="7">
        <v>2.59</v>
      </c>
      <c r="F50" s="7">
        <v>2.82</v>
      </c>
      <c r="G50" s="7">
        <v>3.31</v>
      </c>
      <c r="H50" s="7">
        <v>3.5</v>
      </c>
      <c r="I50" s="7">
        <v>3.92</v>
      </c>
    </row>
    <row r="51" spans="1:9" ht="12.75">
      <c r="A51" s="7">
        <v>1000</v>
      </c>
      <c r="B51" s="7">
        <v>1.28</v>
      </c>
      <c r="C51" s="7">
        <v>1.65</v>
      </c>
      <c r="D51" s="7">
        <v>1.96</v>
      </c>
      <c r="E51" s="7">
        <v>2.58</v>
      </c>
      <c r="F51" s="7">
        <v>2.81</v>
      </c>
      <c r="G51" s="7">
        <v>3.3</v>
      </c>
      <c r="H51" s="7">
        <v>3.49</v>
      </c>
      <c r="I51" s="7">
        <v>3.91</v>
      </c>
    </row>
    <row r="52" spans="1:9" ht="12.75">
      <c r="A52" s="8" t="s">
        <v>46</v>
      </c>
      <c r="B52" s="7">
        <v>1.28</v>
      </c>
      <c r="C52" s="7">
        <v>1.64</v>
      </c>
      <c r="D52" s="7">
        <v>1.96</v>
      </c>
      <c r="E52" s="7">
        <v>2.58</v>
      </c>
      <c r="F52" s="7">
        <v>2.81</v>
      </c>
      <c r="G52" s="7">
        <v>3.29</v>
      </c>
      <c r="H52" s="7">
        <v>3.48</v>
      </c>
      <c r="I52" s="7">
        <v>3.89</v>
      </c>
    </row>
  </sheetData>
  <mergeCells count="2">
    <mergeCell ref="B2:I2"/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Chang Well-How</cp:lastModifiedBy>
  <dcterms:created xsi:type="dcterms:W3CDTF">2005-12-30T11:04:22Z</dcterms:created>
  <dcterms:modified xsi:type="dcterms:W3CDTF">2011-02-09T01:57:32Z</dcterms:modified>
  <cp:category/>
  <cp:version/>
  <cp:contentType/>
  <cp:contentStatus/>
</cp:coreProperties>
</file>